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5390" windowHeight="4215" activeTab="0"/>
  </bookViews>
  <sheets>
    <sheet name="Top Wicket Takers" sheetId="1" r:id="rId1"/>
    <sheet name="Best bowling in an Inns" sheetId="2" r:id="rId2"/>
    <sheet name="Best bowling in a Mtch" sheetId="3" r:id="rId3"/>
    <sheet name="Most exp bowling in an Inn" sheetId="4" r:id="rId4"/>
    <sheet name="Top Bowling Aves" sheetId="5" r:id="rId5"/>
    <sheet name="Most Wkts in a Season" sheetId="6" r:id="rId6"/>
    <sheet name="Top Econ Rates" sheetId="7" r:id="rId7"/>
    <sheet name="Top Strike Rates" sheetId="8" r:id="rId8"/>
    <sheet name="Hat Tricks" sheetId="9" r:id="rId9"/>
    <sheet name="Most 10 Wkts" sheetId="10" r:id="rId10"/>
    <sheet name="Most 5 Wkts Inns" sheetId="11" r:id="rId11"/>
    <sheet name="All Rounders" sheetId="12" r:id="rId12"/>
  </sheets>
  <definedNames/>
  <calcPr fullCalcOnLoad="1"/>
</workbook>
</file>

<file path=xl/sharedStrings.xml><?xml version="1.0" encoding="utf-8"?>
<sst xmlns="http://schemas.openxmlformats.org/spreadsheetml/2006/main" count="1459" uniqueCount="393">
  <si>
    <t>TOP WICKET TAKERS</t>
  </si>
  <si>
    <t>All Matches; All Grades; Box Hill Church of Christ/Elgar Park Cricket Club; 2 Day Competition</t>
  </si>
  <si>
    <t>#</t>
  </si>
  <si>
    <t>Name</t>
  </si>
  <si>
    <t>Mts</t>
  </si>
  <si>
    <t>Overs</t>
  </si>
  <si>
    <t>Maids</t>
  </si>
  <si>
    <t>Runs</t>
  </si>
  <si>
    <t>Wd</t>
  </si>
  <si>
    <t>NB</t>
  </si>
  <si>
    <t>5I</t>
  </si>
  <si>
    <t>10M</t>
  </si>
  <si>
    <t>BBowl</t>
  </si>
  <si>
    <t>Econ</t>
  </si>
  <si>
    <t>Avg</t>
  </si>
  <si>
    <t>Wkts</t>
  </si>
  <si>
    <t>Frank Barker</t>
  </si>
  <si>
    <t>-</t>
  </si>
  <si>
    <t>Sid Barker</t>
  </si>
  <si>
    <t>Ray Mc Intosh</t>
  </si>
  <si>
    <t>Lindsay Hone</t>
  </si>
  <si>
    <t>Dean Meredith</t>
  </si>
  <si>
    <t xml:space="preserve"> 8-43</t>
  </si>
  <si>
    <t>Ken Hopkins</t>
  </si>
  <si>
    <t>Derek Minter</t>
  </si>
  <si>
    <t>Ken Sanderson</t>
  </si>
  <si>
    <t>Robert Hammond</t>
  </si>
  <si>
    <t>Ross Lowe</t>
  </si>
  <si>
    <t>Roy Langley</t>
  </si>
  <si>
    <t>Norman Wiese</t>
  </si>
  <si>
    <t>Gordan Gray</t>
  </si>
  <si>
    <t>Ross Barker</t>
  </si>
  <si>
    <t>Robert Irvine</t>
  </si>
  <si>
    <t>Jack Gray</t>
  </si>
  <si>
    <t>Eric Hammond</t>
  </si>
  <si>
    <t>Daryl Marchant</t>
  </si>
  <si>
    <t>Jason Irish</t>
  </si>
  <si>
    <t>Frank Jones</t>
  </si>
  <si>
    <t>Malcolm Wigney</t>
  </si>
  <si>
    <t>Wayne Gray</t>
  </si>
  <si>
    <t>Keith Nielson</t>
  </si>
  <si>
    <t>Robert Pettifer</t>
  </si>
  <si>
    <t>Jack Henley (Snr)</t>
  </si>
  <si>
    <t>BEST BOWLING IN AN INNINGS</t>
  </si>
  <si>
    <t>All Matches; All Grades; Box Hill Church of Christ/Egar Park Cricket Club</t>
  </si>
  <si>
    <t>2 Day Competition</t>
  </si>
  <si>
    <t>Team</t>
  </si>
  <si>
    <t>Date</t>
  </si>
  <si>
    <t>Opposition</t>
  </si>
  <si>
    <t>Ground</t>
  </si>
  <si>
    <t>Figures</t>
  </si>
  <si>
    <t>BHCCCC 1ST XI</t>
  </si>
  <si>
    <t>Essendon K.S.P.</t>
  </si>
  <si>
    <t>Keilor Park</t>
  </si>
  <si>
    <t>Unknown</t>
  </si>
  <si>
    <t>Wheelers Hill</t>
  </si>
  <si>
    <t>Tony Avent</t>
  </si>
  <si>
    <t>BHCCCC 2ND XI</t>
  </si>
  <si>
    <t>Eley Park</t>
  </si>
  <si>
    <t>Elgar Park Sth East</t>
  </si>
  <si>
    <t>Horace Broderick</t>
  </si>
  <si>
    <t>Vermont</t>
  </si>
  <si>
    <t>Vern Henley</t>
  </si>
  <si>
    <t>Mitcham</t>
  </si>
  <si>
    <t>Auburn</t>
  </si>
  <si>
    <t>Chris Langley</t>
  </si>
  <si>
    <t>Elgar Pk 1ST XI</t>
  </si>
  <si>
    <t>Vermont South</t>
  </si>
  <si>
    <t>BHCCCC 3RD XI</t>
  </si>
  <si>
    <t>St Peters</t>
  </si>
  <si>
    <t>Ian Lobbe</t>
  </si>
  <si>
    <t>East Doncaster</t>
  </si>
  <si>
    <t>Blackburn</t>
  </si>
  <si>
    <t>Box Hill City</t>
  </si>
  <si>
    <t>Bulleen Templestowe</t>
  </si>
  <si>
    <t>Arthur Langley</t>
  </si>
  <si>
    <t>J Murray</t>
  </si>
  <si>
    <t>Rodney Lynch</t>
  </si>
  <si>
    <t>Brian Abrehart</t>
  </si>
  <si>
    <t>Robert Libchard</t>
  </si>
  <si>
    <t>BEST BOWLING IN A MATCH</t>
  </si>
  <si>
    <t>Kew Baptists</t>
  </si>
  <si>
    <t>Keilor</t>
  </si>
  <si>
    <t>Hawthorn Presbyterians</t>
  </si>
  <si>
    <t>Forest Hill</t>
  </si>
  <si>
    <t>Surrey Park</t>
  </si>
  <si>
    <t>Canterbury</t>
  </si>
  <si>
    <t>Yarraleen</t>
  </si>
  <si>
    <t>Kooyong</t>
  </si>
  <si>
    <t>Chalmers Presbyterians</t>
  </si>
  <si>
    <t>Tunstall</t>
  </si>
  <si>
    <t>Box Hill Combined</t>
  </si>
  <si>
    <t>Kew</t>
  </si>
  <si>
    <t>Camberwell Baptists</t>
  </si>
  <si>
    <t>Glen Waverley Hawks</t>
  </si>
  <si>
    <t>Steve Salisbury</t>
  </si>
  <si>
    <t>Michael Alger</t>
  </si>
  <si>
    <t>MOST EXPENSIVE BOWLING IN AN INNINGS</t>
  </si>
  <si>
    <t>All Matches; All Grades; Box Hill Church of Christ/Elgar Park Cricket Club</t>
  </si>
  <si>
    <t>Robert Duncan</t>
  </si>
  <si>
    <t>East Box Hill</t>
  </si>
  <si>
    <t>Kingswood College</t>
  </si>
  <si>
    <t>Dayle Olson</t>
  </si>
  <si>
    <t>Ballyshannassy Park</t>
  </si>
  <si>
    <t>Matt Cohen</t>
  </si>
  <si>
    <t>Matt Woodbridge</t>
  </si>
  <si>
    <t>Jamie Stevens</t>
  </si>
  <si>
    <t>Bob Aylen</t>
  </si>
  <si>
    <t>Blackburn South</t>
  </si>
  <si>
    <t>Andy Henley</t>
  </si>
  <si>
    <t>Anthony Blake</t>
  </si>
  <si>
    <t>Colin Holland</t>
  </si>
  <si>
    <t>Nunawading C of C</t>
  </si>
  <si>
    <t>St Davids</t>
  </si>
  <si>
    <t>Donvale Reserve</t>
  </si>
  <si>
    <t>Barry Turner</t>
  </si>
  <si>
    <t>Bennettswood</t>
  </si>
  <si>
    <t>Heatherdale</t>
  </si>
  <si>
    <t>Heatherdale Reserve</t>
  </si>
  <si>
    <t>Elgar Park North East</t>
  </si>
  <si>
    <t>Doncaster</t>
  </si>
  <si>
    <t>Boronia Reserve</t>
  </si>
  <si>
    <t>Anthony Holland</t>
  </si>
  <si>
    <t>Matthew Williamson</t>
  </si>
  <si>
    <t>Box Hill North</t>
  </si>
  <si>
    <t>Daniel Porta</t>
  </si>
  <si>
    <t>Nunawading</t>
  </si>
  <si>
    <t>Marco Porta</t>
  </si>
  <si>
    <t>MOST WICKETS IN A SEASON</t>
  </si>
  <si>
    <t>All Matches; All Grades; Box Hill Church of Christ/Elgar Park Cricket Club 2 Day Competition</t>
  </si>
  <si>
    <t>Season</t>
  </si>
  <si>
    <t>1950/51</t>
  </si>
  <si>
    <t>1970/71</t>
  </si>
  <si>
    <t>1955/56</t>
  </si>
  <si>
    <t>1971/72</t>
  </si>
  <si>
    <t>1948/49</t>
  </si>
  <si>
    <t>1962/63</t>
  </si>
  <si>
    <t>1939/40</t>
  </si>
  <si>
    <t>1961/62</t>
  </si>
  <si>
    <t>1940/41</t>
  </si>
  <si>
    <t>1973/74</t>
  </si>
  <si>
    <t>1951/52</t>
  </si>
  <si>
    <t>1923/24</t>
  </si>
  <si>
    <t>1924/25</t>
  </si>
  <si>
    <t>1956/57</t>
  </si>
  <si>
    <t>George Morris. Jnr</t>
  </si>
  <si>
    <t>1958/59</t>
  </si>
  <si>
    <t>Fred Bover</t>
  </si>
  <si>
    <t>1960/61</t>
  </si>
  <si>
    <t>1992/93</t>
  </si>
  <si>
    <t xml:space="preserve"> 6-6</t>
  </si>
  <si>
    <t>1954/55</t>
  </si>
  <si>
    <t>1998/99</t>
  </si>
  <si>
    <t xml:space="preserve"> 6-13</t>
  </si>
  <si>
    <t>John Barker</t>
  </si>
  <si>
    <t>1972/73</t>
  </si>
  <si>
    <t>TOP BOWLING AVERAGES:MIN 100 WKTS 40 OV'S</t>
  </si>
  <si>
    <t>Wkt's</t>
  </si>
  <si>
    <t>Will Slessar</t>
  </si>
  <si>
    <t>Alan Marshall</t>
  </si>
  <si>
    <t>Chris Dutkowski</t>
  </si>
  <si>
    <t>Jack Salisbury</t>
  </si>
  <si>
    <t>Keith Farmer</t>
  </si>
  <si>
    <t>Graham Wiese</t>
  </si>
  <si>
    <t>TOP ECONOMY RATES: MIN 100 WKTS 40 OV'S</t>
  </si>
  <si>
    <t>Bob Clare</t>
  </si>
  <si>
    <t>TOP STRIKE RATES: MIN 100 WKTS 40 OV'S</t>
  </si>
  <si>
    <t>S/Rate</t>
  </si>
  <si>
    <t>HAT TRICKS</t>
  </si>
  <si>
    <t>HT's</t>
  </si>
  <si>
    <t>Wayne Mc Farlane</t>
  </si>
  <si>
    <t>Timber Ridge</t>
  </si>
  <si>
    <t>MOST 10 WKTS IN A MATCH</t>
  </si>
  <si>
    <t>All Matches; All Grades;</t>
  </si>
  <si>
    <t>Box Hill Church of Christ/Elgar Park Cricket Club</t>
  </si>
  <si>
    <t>10WM</t>
  </si>
  <si>
    <t>Stephen Salisbury</t>
  </si>
  <si>
    <t>MOST 5 WKTS IN AN INNINGS</t>
  </si>
  <si>
    <t>5WI</t>
  </si>
  <si>
    <t>Murray Mc Intosh</t>
  </si>
  <si>
    <t>ALL ROUNDERS:</t>
  </si>
  <si>
    <t>min 1,000 runs 100 wkts</t>
  </si>
  <si>
    <t>Ross Chesterfield</t>
  </si>
  <si>
    <t>Caulfield</t>
  </si>
  <si>
    <t>Camberwell Methodists</t>
  </si>
  <si>
    <t>Hawthorn</t>
  </si>
  <si>
    <t>Box Hill</t>
  </si>
  <si>
    <t>St Hilarys</t>
  </si>
  <si>
    <t>Box Hill Wattles</t>
  </si>
  <si>
    <t>Box Hill Methodists</t>
  </si>
  <si>
    <t>Auburn Presbyterians</t>
  </si>
  <si>
    <t>J. Murray</t>
  </si>
  <si>
    <t>Wall Clarke</t>
  </si>
  <si>
    <t>George Campey</t>
  </si>
  <si>
    <t>Dane Meredith</t>
  </si>
  <si>
    <t>Gavin Murphy</t>
  </si>
  <si>
    <t>Jeff Bryant</t>
  </si>
  <si>
    <t>Ian Farmer</t>
  </si>
  <si>
    <t>Ernie Jackson</t>
  </si>
  <si>
    <t>David Lawrence</t>
  </si>
  <si>
    <t>10-12</t>
  </si>
  <si>
    <t>9-31</t>
  </si>
  <si>
    <t>9-66</t>
  </si>
  <si>
    <t>8-15</t>
  </si>
  <si>
    <t>8-16</t>
  </si>
  <si>
    <t>8-20</t>
  </si>
  <si>
    <t>8-25</t>
  </si>
  <si>
    <t>8-36</t>
  </si>
  <si>
    <t>8-52</t>
  </si>
  <si>
    <t>7-19</t>
  </si>
  <si>
    <t>7-29</t>
  </si>
  <si>
    <t>Warrandyte</t>
  </si>
  <si>
    <t>7-61</t>
  </si>
  <si>
    <t>Stan Buckmaster</t>
  </si>
  <si>
    <t>Templestowe</t>
  </si>
  <si>
    <t>Whitehorse Reserve</t>
  </si>
  <si>
    <t>Darren Keenan</t>
  </si>
  <si>
    <t>1-190</t>
  </si>
  <si>
    <t>4-128</t>
  </si>
  <si>
    <t>3-125</t>
  </si>
  <si>
    <t>0-122</t>
  </si>
  <si>
    <t>2-114</t>
  </si>
  <si>
    <t>0-112</t>
  </si>
  <si>
    <t>5-111</t>
  </si>
  <si>
    <t>3-109</t>
  </si>
  <si>
    <t>4-109</t>
  </si>
  <si>
    <t>0-108</t>
  </si>
  <si>
    <t>6-105</t>
  </si>
  <si>
    <t>3-104</t>
  </si>
  <si>
    <t>2-102</t>
  </si>
  <si>
    <t>3-101</t>
  </si>
  <si>
    <t>6-101</t>
  </si>
  <si>
    <t>1-99</t>
  </si>
  <si>
    <t>5-99</t>
  </si>
  <si>
    <t>2-96</t>
  </si>
  <si>
    <t>5-95</t>
  </si>
  <si>
    <t>3-93</t>
  </si>
  <si>
    <t>5-92</t>
  </si>
  <si>
    <t>0-91</t>
  </si>
  <si>
    <t>1-91</t>
  </si>
  <si>
    <t>Simon Cust</t>
  </si>
  <si>
    <t>0-90</t>
  </si>
  <si>
    <t>Warrick Sanderson</t>
  </si>
  <si>
    <t>1-90</t>
  </si>
  <si>
    <t>Geoff Pryor</t>
  </si>
  <si>
    <t>Elgar Pk 2nd XI</t>
  </si>
  <si>
    <t>2-90</t>
  </si>
  <si>
    <t>David Orow</t>
  </si>
  <si>
    <t>3-90</t>
  </si>
  <si>
    <t>Tim Gledhill</t>
  </si>
  <si>
    <t>3-89</t>
  </si>
  <si>
    <t>Bulleen Park</t>
  </si>
  <si>
    <t>6-89</t>
  </si>
  <si>
    <t>1-88</t>
  </si>
  <si>
    <t>Tim Alway</t>
  </si>
  <si>
    <t>Herbert Oval</t>
  </si>
  <si>
    <t>4-88</t>
  </si>
  <si>
    <t>J D Meldrum Oval</t>
  </si>
  <si>
    <t>6-88</t>
  </si>
  <si>
    <t>0-87</t>
  </si>
  <si>
    <t>2-87</t>
  </si>
  <si>
    <t>The Basin</t>
  </si>
  <si>
    <t>3-87</t>
  </si>
  <si>
    <t>Blackburn North</t>
  </si>
  <si>
    <t>Terrara Park</t>
  </si>
  <si>
    <t>3-86</t>
  </si>
  <si>
    <t>0-85</t>
  </si>
  <si>
    <t>1-84</t>
  </si>
  <si>
    <t>2-83</t>
  </si>
  <si>
    <t>Koonung Heights</t>
  </si>
  <si>
    <t>Wattle Park</t>
  </si>
  <si>
    <t>2-82</t>
  </si>
  <si>
    <t>Andrew Verga</t>
  </si>
  <si>
    <t>Park Orchards</t>
  </si>
  <si>
    <t>3-82</t>
  </si>
  <si>
    <t>Burwood District</t>
  </si>
  <si>
    <t>Anderson Park</t>
  </si>
  <si>
    <t>2-81</t>
  </si>
  <si>
    <t>5-81</t>
  </si>
  <si>
    <t xml:space="preserve"> -</t>
  </si>
  <si>
    <t xml:space="preserve">  -</t>
  </si>
  <si>
    <t>6-41</t>
  </si>
  <si>
    <t>1929/30</t>
  </si>
  <si>
    <t>1952/53</t>
  </si>
  <si>
    <t>1957/58</t>
  </si>
  <si>
    <t>1938/39</t>
  </si>
  <si>
    <t>6-42</t>
  </si>
  <si>
    <t>1935/36</t>
  </si>
  <si>
    <t>1930/31</t>
  </si>
  <si>
    <t>Mick Moon</t>
  </si>
  <si>
    <t>1980/81</t>
  </si>
  <si>
    <t>1993/94</t>
  </si>
  <si>
    <t>1963/64</t>
  </si>
  <si>
    <t>1978/79</t>
  </si>
  <si>
    <t>1977/78</t>
  </si>
  <si>
    <t>1990/91</t>
  </si>
  <si>
    <t>1937/38</t>
  </si>
  <si>
    <t>6-31</t>
  </si>
  <si>
    <t>Mark Schliefert</t>
  </si>
  <si>
    <t>Cameron Rogers</t>
  </si>
  <si>
    <t>Craig Aylen</t>
  </si>
  <si>
    <t>8-12</t>
  </si>
  <si>
    <t>8-33</t>
  </si>
  <si>
    <t>Box Hill Hiberians</t>
  </si>
  <si>
    <t>Doncaster Height</t>
  </si>
  <si>
    <t>Gordon Gray</t>
  </si>
  <si>
    <t>6-21</t>
  </si>
  <si>
    <t>Balwyn Cricket Club</t>
  </si>
  <si>
    <t>Wheelers Hill Secondary College</t>
  </si>
  <si>
    <t>8-22</t>
  </si>
  <si>
    <t>Caulfield Church of Christ</t>
  </si>
  <si>
    <t>Box Hill High School Oval</t>
  </si>
  <si>
    <t>Brentwood Secondary College</t>
  </si>
  <si>
    <t>Elgar Park South East</t>
  </si>
  <si>
    <t>Graham Anderson</t>
  </si>
  <si>
    <t>Doncaster Reserve</t>
  </si>
  <si>
    <t>St Marys Church of England</t>
  </si>
  <si>
    <t>East Burwood</t>
  </si>
  <si>
    <t>East Burwood Reserve</t>
  </si>
  <si>
    <t>Blackburn High School</t>
  </si>
  <si>
    <t>13-70</t>
  </si>
  <si>
    <t>13-72</t>
  </si>
  <si>
    <t>12-35</t>
  </si>
  <si>
    <t>12-50</t>
  </si>
  <si>
    <t>11-44</t>
  </si>
  <si>
    <t>Meadows</t>
  </si>
  <si>
    <t>11-54</t>
  </si>
  <si>
    <t>Blackburn District</t>
  </si>
  <si>
    <t>Blackburn Dictrict</t>
  </si>
  <si>
    <t>11-58</t>
  </si>
  <si>
    <t>11-82</t>
  </si>
  <si>
    <t>Christ Langley</t>
  </si>
  <si>
    <t>11-85</t>
  </si>
  <si>
    <t>10-20</t>
  </si>
  <si>
    <t>10-30</t>
  </si>
  <si>
    <t>Camberwell Church of Christ</t>
  </si>
  <si>
    <t>10-36</t>
  </si>
  <si>
    <t>10-49</t>
  </si>
  <si>
    <t>10-51</t>
  </si>
  <si>
    <t>10-67</t>
  </si>
  <si>
    <t>10-69</t>
  </si>
  <si>
    <t>St Mary's Church of England</t>
  </si>
  <si>
    <t>10-75</t>
  </si>
  <si>
    <t>10-88</t>
  </si>
  <si>
    <t>10-100</t>
  </si>
  <si>
    <t>10-129</t>
  </si>
  <si>
    <t>9-8</t>
  </si>
  <si>
    <t>Barker's Road Methodists</t>
  </si>
  <si>
    <t>9-26</t>
  </si>
  <si>
    <t>9-36</t>
  </si>
  <si>
    <t>9-39</t>
  </si>
  <si>
    <t>Blackburn South High School</t>
  </si>
  <si>
    <t>Blackburn Primary School</t>
  </si>
  <si>
    <t>9-56</t>
  </si>
  <si>
    <t>9-59</t>
  </si>
  <si>
    <t>9-62</t>
  </si>
  <si>
    <t>9-68</t>
  </si>
  <si>
    <t>8-28</t>
  </si>
  <si>
    <t>8-31</t>
  </si>
  <si>
    <t>8-32</t>
  </si>
  <si>
    <t>8-38</t>
  </si>
  <si>
    <t>Kingswood College No.2</t>
  </si>
  <si>
    <t>Highvale Secondary College</t>
  </si>
  <si>
    <t>Parkmore Primary School</t>
  </si>
  <si>
    <t>Forest Hill High School</t>
  </si>
  <si>
    <t>Nunawading Churchs of Christ</t>
  </si>
  <si>
    <t>Bennettswood Primary School</t>
  </si>
  <si>
    <t>Templestowe Secondary College</t>
  </si>
  <si>
    <t>Namara Primary School</t>
  </si>
  <si>
    <t>Elgar Park North West</t>
  </si>
  <si>
    <t>3-11</t>
  </si>
  <si>
    <t>7-72</t>
  </si>
  <si>
    <t>Wally Rayment</t>
  </si>
  <si>
    <t>Fred Buller</t>
  </si>
  <si>
    <t>Geoffrey Bryant</t>
  </si>
  <si>
    <t>7-October-1922 to 19-March-2011</t>
  </si>
  <si>
    <t>Frank Jordan</t>
  </si>
  <si>
    <t>Box Hill Adelphians</t>
  </si>
  <si>
    <t>Surrey Hills Con</t>
  </si>
  <si>
    <t>Highfield Rd Metthodists</t>
  </si>
  <si>
    <t>Vermont Reserve</t>
  </si>
  <si>
    <t>10-53</t>
  </si>
  <si>
    <t>10-58</t>
  </si>
  <si>
    <t>Morton Park</t>
  </si>
  <si>
    <t>10-90</t>
  </si>
  <si>
    <t>George Morris Jnr</t>
  </si>
  <si>
    <t>Springfield Park</t>
  </si>
  <si>
    <t>9-60</t>
  </si>
  <si>
    <t>Tony Advent</t>
  </si>
  <si>
    <t>Colin Waddington</t>
  </si>
  <si>
    <t>South Melbourne Church of Christ</t>
  </si>
  <si>
    <t>Sri Malavathi</t>
  </si>
  <si>
    <t>Stuart Withers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</si>
</sst>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[$-C09]dd\-mmm\-yy;@"/>
    <numFmt numFmtId="166" formatCode="mmm\-yyyy"/>
  </numFmts>
  <fonts count="44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6"/>
      <name val="Verdana"/>
      <family val="2"/>
    </font>
    <font>
      <sz val="13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26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6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6.7109375" style="0" customWidth="1"/>
    <col min="3" max="12" width="8.7109375" style="1" customWidth="1"/>
    <col min="13" max="13" width="8.7109375" style="2" customWidth="1"/>
    <col min="14" max="14" width="8.7109375" style="1" customWidth="1"/>
  </cols>
  <sheetData>
    <row r="2" spans="1:14" ht="20.2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4" spans="1:14" ht="18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6" spans="1:14" ht="15">
      <c r="A6" s="12" t="s">
        <v>375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8" spans="1:14" ht="12.75">
      <c r="A8" s="1" t="s">
        <v>2</v>
      </c>
      <c r="B8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  <c r="J8" s="1" t="s">
        <v>11</v>
      </c>
      <c r="K8" s="1" t="s">
        <v>12</v>
      </c>
      <c r="L8" s="1" t="s">
        <v>13</v>
      </c>
      <c r="M8" s="2" t="s">
        <v>14</v>
      </c>
      <c r="N8" s="1" t="s">
        <v>15</v>
      </c>
    </row>
    <row r="9" spans="1:14" ht="12.75">
      <c r="A9" s="1">
        <v>1</v>
      </c>
      <c r="B9" t="s">
        <v>16</v>
      </c>
      <c r="C9" s="1">
        <v>60</v>
      </c>
      <c r="D9" s="1">
        <v>3621.7</v>
      </c>
      <c r="E9" s="1">
        <v>595</v>
      </c>
      <c r="F9" s="1">
        <v>11791</v>
      </c>
      <c r="G9" s="1" t="str">
        <f>"-"</f>
        <v>-</v>
      </c>
      <c r="H9" s="1">
        <v>9</v>
      </c>
      <c r="I9" s="1">
        <v>10</v>
      </c>
      <c r="J9" s="1">
        <v>1</v>
      </c>
      <c r="K9" s="1" t="str">
        <f>" 8-49"</f>
        <v> 8-49</v>
      </c>
      <c r="L9" s="1">
        <v>3.26</v>
      </c>
      <c r="M9" s="2">
        <v>11.62</v>
      </c>
      <c r="N9" s="1">
        <v>1015</v>
      </c>
    </row>
    <row r="10" spans="1:14" ht="12.75">
      <c r="A10" s="1">
        <v>2</v>
      </c>
      <c r="B10" t="s">
        <v>18</v>
      </c>
      <c r="C10" s="1">
        <v>74</v>
      </c>
      <c r="D10" s="1">
        <v>2720</v>
      </c>
      <c r="E10" s="1">
        <v>218</v>
      </c>
      <c r="F10" s="1">
        <v>11625</v>
      </c>
      <c r="G10" s="1" t="str">
        <f>"-"</f>
        <v>-</v>
      </c>
      <c r="H10" s="1">
        <v>2</v>
      </c>
      <c r="I10" s="1">
        <v>6</v>
      </c>
      <c r="J10" s="1" t="str">
        <f>"-"</f>
        <v>-</v>
      </c>
      <c r="K10" s="1" t="str">
        <f>" 8-22"</f>
        <v> 8-22</v>
      </c>
      <c r="L10" s="1">
        <v>4.27</v>
      </c>
      <c r="M10" s="2">
        <v>13.09</v>
      </c>
      <c r="N10" s="1">
        <v>888</v>
      </c>
    </row>
    <row r="11" spans="1:14" ht="12.75">
      <c r="A11" s="1">
        <v>3</v>
      </c>
      <c r="B11" t="s">
        <v>19</v>
      </c>
      <c r="C11" s="1">
        <v>70</v>
      </c>
      <c r="D11" s="1">
        <v>1050</v>
      </c>
      <c r="E11" s="1">
        <v>131</v>
      </c>
      <c r="F11" s="1">
        <v>4575</v>
      </c>
      <c r="G11" s="1" t="str">
        <f>"-"</f>
        <v>-</v>
      </c>
      <c r="H11" s="1" t="str">
        <f>"-"</f>
        <v>-</v>
      </c>
      <c r="I11" s="1">
        <v>23</v>
      </c>
      <c r="J11" s="1">
        <v>6</v>
      </c>
      <c r="K11" s="1" t="str">
        <f>" 10-12"</f>
        <v> 10-12</v>
      </c>
      <c r="L11" s="1">
        <v>4.36</v>
      </c>
      <c r="M11" s="2">
        <v>6.81</v>
      </c>
      <c r="N11" s="1">
        <v>672</v>
      </c>
    </row>
    <row r="12" spans="1:14" ht="12.75">
      <c r="A12" s="1">
        <v>4</v>
      </c>
      <c r="B12" t="s">
        <v>20</v>
      </c>
      <c r="C12" s="1">
        <v>219</v>
      </c>
      <c r="D12" s="1">
        <v>2585.1</v>
      </c>
      <c r="E12" s="1">
        <v>461</v>
      </c>
      <c r="F12" s="1">
        <v>8302</v>
      </c>
      <c r="G12" s="1">
        <v>54</v>
      </c>
      <c r="H12" s="1">
        <v>90</v>
      </c>
      <c r="I12" s="1">
        <v>20</v>
      </c>
      <c r="J12" s="1">
        <v>1</v>
      </c>
      <c r="K12" s="1" t="str">
        <f>" 7-15"</f>
        <v> 7-15</v>
      </c>
      <c r="L12" s="1">
        <v>3.21</v>
      </c>
      <c r="M12" s="2">
        <v>17.7</v>
      </c>
      <c r="N12" s="1">
        <v>469</v>
      </c>
    </row>
    <row r="13" spans="1:14" ht="12.75">
      <c r="A13" s="1">
        <v>5</v>
      </c>
      <c r="B13" t="s">
        <v>21</v>
      </c>
      <c r="C13" s="1">
        <v>94</v>
      </c>
      <c r="D13" s="1">
        <v>2618</v>
      </c>
      <c r="E13" s="1">
        <v>549</v>
      </c>
      <c r="F13" s="1">
        <v>6861</v>
      </c>
      <c r="G13" s="1">
        <v>41</v>
      </c>
      <c r="H13" s="1">
        <v>24</v>
      </c>
      <c r="I13" s="1">
        <v>15</v>
      </c>
      <c r="J13" s="1" t="str">
        <f>"-"</f>
        <v>-</v>
      </c>
      <c r="K13" s="1" t="str">
        <f>" 8-43"</f>
        <v> 8-43</v>
      </c>
      <c r="L13" s="1">
        <v>2.62</v>
      </c>
      <c r="M13" s="2">
        <v>16.37</v>
      </c>
      <c r="N13" s="1">
        <v>419</v>
      </c>
    </row>
    <row r="14" spans="1:14" ht="12.75">
      <c r="A14" s="1">
        <v>6</v>
      </c>
      <c r="B14" t="s">
        <v>23</v>
      </c>
      <c r="C14" s="1">
        <v>38</v>
      </c>
      <c r="D14" s="1">
        <v>1791.3</v>
      </c>
      <c r="E14" s="1">
        <v>206</v>
      </c>
      <c r="F14" s="1">
        <v>6120</v>
      </c>
      <c r="G14" s="1">
        <v>4</v>
      </c>
      <c r="H14" s="1">
        <v>11</v>
      </c>
      <c r="I14" s="1">
        <v>4</v>
      </c>
      <c r="J14" s="1" t="str">
        <f>"-"</f>
        <v>-</v>
      </c>
      <c r="K14" s="1" t="str">
        <f>" 6-57"</f>
        <v> 6-57</v>
      </c>
      <c r="L14" s="1">
        <v>3.42</v>
      </c>
      <c r="M14" s="2">
        <v>17.54</v>
      </c>
      <c r="N14" s="1">
        <v>349</v>
      </c>
    </row>
    <row r="15" spans="1:14" ht="12.75">
      <c r="A15" s="1">
        <v>7</v>
      </c>
      <c r="B15" t="s">
        <v>24</v>
      </c>
      <c r="C15" s="1">
        <v>105</v>
      </c>
      <c r="D15" s="1">
        <v>2112.2</v>
      </c>
      <c r="E15" s="1">
        <v>412</v>
      </c>
      <c r="F15" s="1">
        <v>5133</v>
      </c>
      <c r="G15" s="1">
        <v>29</v>
      </c>
      <c r="H15" s="1">
        <v>18</v>
      </c>
      <c r="I15" s="1">
        <v>9</v>
      </c>
      <c r="J15" s="1" t="str">
        <f>"-"</f>
        <v>-</v>
      </c>
      <c r="K15" s="1" t="str">
        <f>" 9-66"</f>
        <v> 9-66</v>
      </c>
      <c r="L15" s="1">
        <v>2.43</v>
      </c>
      <c r="M15" s="2">
        <v>16.04</v>
      </c>
      <c r="N15" s="1">
        <v>320</v>
      </c>
    </row>
    <row r="16" spans="1:14" ht="12.75">
      <c r="A16" s="1">
        <v>8</v>
      </c>
      <c r="B16" t="s">
        <v>25</v>
      </c>
      <c r="C16" s="1">
        <v>66</v>
      </c>
      <c r="D16" s="1">
        <v>1781</v>
      </c>
      <c r="E16" s="1">
        <v>204</v>
      </c>
      <c r="F16" s="1">
        <v>6767</v>
      </c>
      <c r="G16" s="1">
        <v>9</v>
      </c>
      <c r="H16" s="1">
        <v>29</v>
      </c>
      <c r="I16" s="1">
        <v>4</v>
      </c>
      <c r="J16" s="1" t="str">
        <f>"-"</f>
        <v>-</v>
      </c>
      <c r="K16" s="1" t="str">
        <f>" 7-34"</f>
        <v> 7-34</v>
      </c>
      <c r="L16" s="1">
        <v>3.8</v>
      </c>
      <c r="M16" s="2">
        <v>23.17</v>
      </c>
      <c r="N16" s="1">
        <v>292</v>
      </c>
    </row>
    <row r="17" spans="1:14" ht="12.75">
      <c r="A17" s="1">
        <v>9</v>
      </c>
      <c r="B17" t="s">
        <v>26</v>
      </c>
      <c r="C17" s="1">
        <v>55</v>
      </c>
      <c r="D17" s="1">
        <v>937</v>
      </c>
      <c r="E17" s="1">
        <v>99</v>
      </c>
      <c r="F17" s="1">
        <v>3723</v>
      </c>
      <c r="G17" s="1" t="str">
        <f>"-"</f>
        <v>-</v>
      </c>
      <c r="H17" s="1" t="str">
        <f>"-"</f>
        <v>-</v>
      </c>
      <c r="I17" s="1">
        <v>1</v>
      </c>
      <c r="J17" s="1" t="str">
        <f>"-"</f>
        <v>-</v>
      </c>
      <c r="K17" s="1" t="str">
        <f>" 5-27"</f>
        <v> 5-27</v>
      </c>
      <c r="L17" s="1">
        <v>3.97</v>
      </c>
      <c r="M17" s="2">
        <v>14.83</v>
      </c>
      <c r="N17" s="1">
        <v>251</v>
      </c>
    </row>
    <row r="18" spans="1:14" ht="12.75">
      <c r="A18" s="1">
        <v>10</v>
      </c>
      <c r="B18" t="s">
        <v>27</v>
      </c>
      <c r="C18" s="1">
        <v>61</v>
      </c>
      <c r="D18" s="1">
        <v>1387</v>
      </c>
      <c r="E18" s="1">
        <v>206</v>
      </c>
      <c r="F18" s="1">
        <v>4684</v>
      </c>
      <c r="G18" s="1">
        <v>42</v>
      </c>
      <c r="H18" s="1">
        <v>40</v>
      </c>
      <c r="I18" s="1">
        <v>5</v>
      </c>
      <c r="J18" s="1">
        <v>1</v>
      </c>
      <c r="K18" s="1" t="str">
        <f>" 6-35"</f>
        <v> 6-35</v>
      </c>
      <c r="L18" s="1">
        <v>3.38</v>
      </c>
      <c r="M18" s="2">
        <v>19.36</v>
      </c>
      <c r="N18" s="1">
        <v>242</v>
      </c>
    </row>
    <row r="19" spans="1:14" ht="12.75">
      <c r="A19" s="1">
        <v>11</v>
      </c>
      <c r="B19" t="s">
        <v>28</v>
      </c>
      <c r="C19" s="1">
        <v>126</v>
      </c>
      <c r="D19" s="1">
        <v>567</v>
      </c>
      <c r="E19" s="1">
        <v>61</v>
      </c>
      <c r="F19" s="1">
        <v>3411</v>
      </c>
      <c r="G19" s="1" t="str">
        <f aca="true" t="shared" si="0" ref="G19:H21">"-"</f>
        <v>-</v>
      </c>
      <c r="H19" s="1" t="str">
        <f t="shared" si="0"/>
        <v>-</v>
      </c>
      <c r="I19" s="1">
        <v>6</v>
      </c>
      <c r="J19" s="1" t="str">
        <f>"-"</f>
        <v>-</v>
      </c>
      <c r="K19" s="1" t="str">
        <f>" 8-52"</f>
        <v> 8-52</v>
      </c>
      <c r="L19" s="1">
        <v>6.02</v>
      </c>
      <c r="M19" s="2">
        <v>14.27</v>
      </c>
      <c r="N19" s="1">
        <v>239</v>
      </c>
    </row>
    <row r="20" spans="1:14" ht="12.75">
      <c r="A20" s="1">
        <v>12</v>
      </c>
      <c r="B20" t="s">
        <v>29</v>
      </c>
      <c r="C20" s="1">
        <v>75</v>
      </c>
      <c r="D20" s="1">
        <v>62</v>
      </c>
      <c r="E20" s="1" t="str">
        <f>"-"</f>
        <v>-</v>
      </c>
      <c r="F20" s="1">
        <v>1898</v>
      </c>
      <c r="G20" s="1" t="str">
        <f t="shared" si="0"/>
        <v>-</v>
      </c>
      <c r="H20" s="1" t="str">
        <f t="shared" si="0"/>
        <v>-</v>
      </c>
      <c r="I20" s="1">
        <v>9</v>
      </c>
      <c r="J20" s="1">
        <v>1</v>
      </c>
      <c r="K20" s="1" t="str">
        <f>" 9-18"</f>
        <v> 9-18</v>
      </c>
      <c r="L20" s="1">
        <v>30.61</v>
      </c>
      <c r="M20" s="2">
        <v>8.55</v>
      </c>
      <c r="N20" s="1">
        <v>222</v>
      </c>
    </row>
    <row r="21" spans="1:14" ht="12.75">
      <c r="A21" s="1">
        <v>13</v>
      </c>
      <c r="B21" t="s">
        <v>30</v>
      </c>
      <c r="C21" s="1">
        <v>162</v>
      </c>
      <c r="D21" s="1">
        <v>411</v>
      </c>
      <c r="E21" s="1">
        <v>5</v>
      </c>
      <c r="F21" s="1">
        <v>3828</v>
      </c>
      <c r="G21" s="1" t="str">
        <f t="shared" si="0"/>
        <v>-</v>
      </c>
      <c r="H21" s="1" t="str">
        <f t="shared" si="0"/>
        <v>-</v>
      </c>
      <c r="I21" s="1">
        <v>5</v>
      </c>
      <c r="J21" s="1" t="str">
        <f>"-"</f>
        <v>-</v>
      </c>
      <c r="K21" s="1" t="str">
        <f>" 8-33"</f>
        <v> 8-33</v>
      </c>
      <c r="L21" s="1">
        <v>9.31</v>
      </c>
      <c r="M21" s="2">
        <v>17.97</v>
      </c>
      <c r="N21" s="1">
        <v>213</v>
      </c>
    </row>
    <row r="22" spans="1:14" ht="12.75">
      <c r="A22" s="1">
        <v>14</v>
      </c>
      <c r="B22" t="s">
        <v>36</v>
      </c>
      <c r="C22" s="1">
        <v>138</v>
      </c>
      <c r="D22" s="1">
        <v>1458.1</v>
      </c>
      <c r="E22" s="1">
        <v>290</v>
      </c>
      <c r="F22" s="1">
        <v>4648</v>
      </c>
      <c r="G22" s="1">
        <v>106</v>
      </c>
      <c r="H22" s="1">
        <v>84</v>
      </c>
      <c r="I22" s="1">
        <v>3</v>
      </c>
      <c r="J22" s="1" t="str">
        <f>"-"</f>
        <v>-</v>
      </c>
      <c r="K22" s="1" t="str">
        <f>" 7-68"</f>
        <v> 7-68</v>
      </c>
      <c r="L22" s="1">
        <v>3.19</v>
      </c>
      <c r="M22" s="2">
        <v>22.13</v>
      </c>
      <c r="N22" s="1">
        <v>210</v>
      </c>
    </row>
    <row r="23" spans="1:14" ht="12.75">
      <c r="A23" s="1">
        <v>15</v>
      </c>
      <c r="B23" t="s">
        <v>31</v>
      </c>
      <c r="C23" s="1">
        <v>69</v>
      </c>
      <c r="D23" s="1">
        <v>1304.3</v>
      </c>
      <c r="E23" s="1">
        <v>213</v>
      </c>
      <c r="F23" s="1">
        <v>4129</v>
      </c>
      <c r="G23" s="1">
        <v>40</v>
      </c>
      <c r="H23" s="1">
        <v>22</v>
      </c>
      <c r="I23" s="1">
        <v>4</v>
      </c>
      <c r="J23" s="1">
        <v>1</v>
      </c>
      <c r="K23" s="1" t="str">
        <f>" 6-38"</f>
        <v> 6-38</v>
      </c>
      <c r="L23" s="1">
        <v>3.17</v>
      </c>
      <c r="M23" s="2">
        <v>20.64</v>
      </c>
      <c r="N23" s="1">
        <v>200</v>
      </c>
    </row>
    <row r="24" spans="1:14" ht="12.75">
      <c r="A24" s="1">
        <v>16</v>
      </c>
      <c r="B24" t="s">
        <v>34</v>
      </c>
      <c r="C24" s="1">
        <v>132</v>
      </c>
      <c r="D24" s="1">
        <v>483</v>
      </c>
      <c r="E24" s="1">
        <v>48</v>
      </c>
      <c r="F24" s="1">
        <v>2535</v>
      </c>
      <c r="G24" s="1" t="str">
        <f>"-"</f>
        <v>-</v>
      </c>
      <c r="H24" s="1" t="str">
        <f>"-"</f>
        <v>-</v>
      </c>
      <c r="I24" s="1">
        <v>5</v>
      </c>
      <c r="J24" s="1" t="str">
        <f aca="true" t="shared" si="1" ref="J24:J30">"-"</f>
        <v>-</v>
      </c>
      <c r="K24" s="1" t="str">
        <f>" 6-14"</f>
        <v> 6-14</v>
      </c>
      <c r="L24" s="1">
        <v>5.25</v>
      </c>
      <c r="M24" s="2">
        <v>13.07</v>
      </c>
      <c r="N24" s="1">
        <v>194</v>
      </c>
    </row>
    <row r="25" spans="1:14" ht="12.75">
      <c r="A25" s="1">
        <v>17</v>
      </c>
      <c r="B25" t="s">
        <v>32</v>
      </c>
      <c r="C25" s="1">
        <v>13</v>
      </c>
      <c r="D25" s="1">
        <v>932</v>
      </c>
      <c r="E25" s="1">
        <v>171</v>
      </c>
      <c r="F25" s="1">
        <v>2912</v>
      </c>
      <c r="G25" s="1" t="str">
        <f>"-"</f>
        <v>-</v>
      </c>
      <c r="H25" s="1">
        <v>5</v>
      </c>
      <c r="I25" s="1" t="str">
        <f>"-"</f>
        <v>-</v>
      </c>
      <c r="J25" s="1" t="str">
        <f t="shared" si="1"/>
        <v>-</v>
      </c>
      <c r="K25" s="1" t="str">
        <f>" 1-12"</f>
        <v> 1-12</v>
      </c>
      <c r="L25" s="1">
        <v>3.12</v>
      </c>
      <c r="M25" s="2">
        <v>15.49</v>
      </c>
      <c r="N25" s="1">
        <v>188</v>
      </c>
    </row>
    <row r="26" spans="1:14" ht="12.75">
      <c r="A26" s="1">
        <v>18</v>
      </c>
      <c r="B26" t="s">
        <v>33</v>
      </c>
      <c r="C26" s="1">
        <v>84</v>
      </c>
      <c r="D26" s="1">
        <v>436</v>
      </c>
      <c r="E26" s="1">
        <v>11</v>
      </c>
      <c r="F26" s="1">
        <v>2460</v>
      </c>
      <c r="G26" s="1" t="str">
        <f>"-"</f>
        <v>-</v>
      </c>
      <c r="H26" s="1" t="str">
        <f>"-"</f>
        <v>-</v>
      </c>
      <c r="I26" s="1" t="str">
        <f>"-"</f>
        <v>-</v>
      </c>
      <c r="J26" s="1" t="str">
        <f t="shared" si="1"/>
        <v>-</v>
      </c>
      <c r="K26" s="1" t="str">
        <f>" 2-1"</f>
        <v> 2-1</v>
      </c>
      <c r="L26" s="1">
        <v>5.64</v>
      </c>
      <c r="M26" s="2">
        <v>13.52</v>
      </c>
      <c r="N26" s="1">
        <v>182</v>
      </c>
    </row>
    <row r="27" spans="1:14" ht="12.75">
      <c r="A27" s="1">
        <v>19</v>
      </c>
      <c r="B27" t="s">
        <v>35</v>
      </c>
      <c r="C27" s="1">
        <v>48</v>
      </c>
      <c r="D27" s="1">
        <v>1053.3</v>
      </c>
      <c r="E27" s="1">
        <v>186</v>
      </c>
      <c r="F27" s="1">
        <v>3423</v>
      </c>
      <c r="G27" s="1">
        <v>11</v>
      </c>
      <c r="H27" s="1">
        <v>9</v>
      </c>
      <c r="I27" s="1" t="str">
        <f>"-"</f>
        <v>-</v>
      </c>
      <c r="J27" s="1" t="str">
        <f t="shared" si="1"/>
        <v>-</v>
      </c>
      <c r="K27" s="1" t="str">
        <f>" 3-16"</f>
        <v> 3-16</v>
      </c>
      <c r="L27" s="1">
        <v>3.25</v>
      </c>
      <c r="M27" s="2">
        <v>19.67</v>
      </c>
      <c r="N27" s="1">
        <v>174</v>
      </c>
    </row>
    <row r="28" spans="1:14" ht="12.75">
      <c r="A28" s="1">
        <v>20</v>
      </c>
      <c r="B28" t="s">
        <v>37</v>
      </c>
      <c r="C28" s="1">
        <v>12</v>
      </c>
      <c r="D28" s="1">
        <v>593</v>
      </c>
      <c r="E28" s="1">
        <v>30</v>
      </c>
      <c r="F28" s="1">
        <v>2537</v>
      </c>
      <c r="G28" s="1" t="str">
        <f aca="true" t="shared" si="2" ref="G28:H41">"-"</f>
        <v>-</v>
      </c>
      <c r="H28" s="1" t="str">
        <f t="shared" si="2"/>
        <v>-</v>
      </c>
      <c r="I28" s="1" t="str">
        <f>"-"</f>
        <v>-</v>
      </c>
      <c r="J28" s="1" t="str">
        <f t="shared" si="1"/>
        <v>-</v>
      </c>
      <c r="K28" s="1" t="str">
        <f>" 2-9"</f>
        <v> 2-9</v>
      </c>
      <c r="L28" s="1">
        <v>4.28</v>
      </c>
      <c r="M28" s="2">
        <v>15.1</v>
      </c>
      <c r="N28" s="1">
        <v>168</v>
      </c>
    </row>
    <row r="29" spans="1:14" ht="12.75">
      <c r="A29" s="1">
        <v>21</v>
      </c>
      <c r="B29" t="s">
        <v>38</v>
      </c>
      <c r="C29" s="1">
        <v>12</v>
      </c>
      <c r="D29" s="1">
        <v>390</v>
      </c>
      <c r="E29" s="1">
        <v>17</v>
      </c>
      <c r="F29" s="1">
        <v>2342</v>
      </c>
      <c r="G29" s="1" t="str">
        <f t="shared" si="2"/>
        <v>-</v>
      </c>
      <c r="H29" s="1" t="str">
        <f t="shared" si="2"/>
        <v>-</v>
      </c>
      <c r="I29" s="1">
        <v>2</v>
      </c>
      <c r="J29" s="1" t="str">
        <f t="shared" si="1"/>
        <v>-</v>
      </c>
      <c r="K29" s="1" t="str">
        <f>" 6-40"</f>
        <v> 6-40</v>
      </c>
      <c r="L29" s="1">
        <v>6.01</v>
      </c>
      <c r="M29" s="2">
        <v>14.37</v>
      </c>
      <c r="N29" s="1">
        <v>163</v>
      </c>
    </row>
    <row r="30" spans="1:14" ht="12.75">
      <c r="A30" s="1">
        <v>22</v>
      </c>
      <c r="B30" t="s">
        <v>39</v>
      </c>
      <c r="C30" s="1">
        <v>9</v>
      </c>
      <c r="D30" s="1">
        <v>691</v>
      </c>
      <c r="E30" s="1">
        <v>80</v>
      </c>
      <c r="F30" s="1">
        <v>2754</v>
      </c>
      <c r="G30" s="1" t="str">
        <f t="shared" si="2"/>
        <v>-</v>
      </c>
      <c r="H30" s="1" t="str">
        <f t="shared" si="2"/>
        <v>-</v>
      </c>
      <c r="I30" s="1" t="str">
        <f>"-"</f>
        <v>-</v>
      </c>
      <c r="J30" s="1" t="str">
        <f t="shared" si="1"/>
        <v>-</v>
      </c>
      <c r="K30" s="1" t="str">
        <f>" 1-32"</f>
        <v> 1-32</v>
      </c>
      <c r="L30" s="1">
        <v>3.99</v>
      </c>
      <c r="M30" s="2">
        <v>17.43</v>
      </c>
      <c r="N30" s="1">
        <v>158</v>
      </c>
    </row>
    <row r="31" spans="1:14" ht="12.75">
      <c r="A31" s="1">
        <v>23</v>
      </c>
      <c r="B31" t="s">
        <v>40</v>
      </c>
      <c r="C31" s="1">
        <v>49</v>
      </c>
      <c r="D31" s="1">
        <v>407</v>
      </c>
      <c r="E31" s="1">
        <v>72</v>
      </c>
      <c r="F31" s="1">
        <v>1415</v>
      </c>
      <c r="G31" s="1" t="str">
        <f t="shared" si="2"/>
        <v>-</v>
      </c>
      <c r="H31" s="1" t="str">
        <f t="shared" si="2"/>
        <v>-</v>
      </c>
      <c r="I31" s="1">
        <v>9</v>
      </c>
      <c r="J31" s="1">
        <v>1</v>
      </c>
      <c r="K31" s="1" t="str">
        <f>" 8-36"</f>
        <v> 8-36</v>
      </c>
      <c r="L31" s="1">
        <v>3.48</v>
      </c>
      <c r="M31" s="2">
        <v>9.31</v>
      </c>
      <c r="N31" s="1">
        <v>152</v>
      </c>
    </row>
    <row r="32" spans="1:14" ht="12.75">
      <c r="A32" s="1">
        <v>24</v>
      </c>
      <c r="B32" t="s">
        <v>42</v>
      </c>
      <c r="C32" s="1">
        <v>51</v>
      </c>
      <c r="D32" s="1">
        <v>44</v>
      </c>
      <c r="E32" s="1" t="str">
        <f>"-"</f>
        <v>-</v>
      </c>
      <c r="F32" s="1">
        <v>1271</v>
      </c>
      <c r="G32" s="1" t="str">
        <f t="shared" si="2"/>
        <v>-</v>
      </c>
      <c r="H32" s="1" t="str">
        <f t="shared" si="2"/>
        <v>-</v>
      </c>
      <c r="I32" s="1">
        <v>8</v>
      </c>
      <c r="J32" s="1">
        <v>1</v>
      </c>
      <c r="K32" s="1" t="str">
        <f>" 9-31"</f>
        <v> 9-31</v>
      </c>
      <c r="L32" s="1">
        <v>28.89</v>
      </c>
      <c r="M32" s="2">
        <v>8.36</v>
      </c>
      <c r="N32" s="1">
        <v>152</v>
      </c>
    </row>
    <row r="33" spans="1:14" ht="12.75">
      <c r="A33" s="1">
        <v>25</v>
      </c>
      <c r="B33" t="s">
        <v>75</v>
      </c>
      <c r="C33" s="1">
        <v>42</v>
      </c>
      <c r="D33" s="1">
        <v>41</v>
      </c>
      <c r="E33" s="1" t="str">
        <f>"-"</f>
        <v>-</v>
      </c>
      <c r="F33" s="1">
        <v>908</v>
      </c>
      <c r="G33" s="1" t="str">
        <f t="shared" si="2"/>
        <v>-</v>
      </c>
      <c r="H33" s="1" t="str">
        <f t="shared" si="2"/>
        <v>-</v>
      </c>
      <c r="I33" s="1">
        <v>12</v>
      </c>
      <c r="J33" s="1">
        <v>1</v>
      </c>
      <c r="K33" s="1" t="str">
        <f>" 7-21"</f>
        <v> 7-21</v>
      </c>
      <c r="L33" s="1">
        <v>22.15</v>
      </c>
      <c r="M33" s="2">
        <v>6.01</v>
      </c>
      <c r="N33" s="1">
        <v>151</v>
      </c>
    </row>
    <row r="34" spans="1:14" ht="12.75">
      <c r="A34" s="1">
        <v>26</v>
      </c>
      <c r="B34" t="s">
        <v>41</v>
      </c>
      <c r="C34" s="1">
        <v>33</v>
      </c>
      <c r="D34" s="1">
        <v>401</v>
      </c>
      <c r="E34" s="1">
        <v>56</v>
      </c>
      <c r="F34" s="1">
        <v>1704</v>
      </c>
      <c r="G34" s="1" t="str">
        <f t="shared" si="2"/>
        <v>-</v>
      </c>
      <c r="H34" s="1" t="str">
        <f t="shared" si="2"/>
        <v>-</v>
      </c>
      <c r="I34" s="1">
        <v>11</v>
      </c>
      <c r="J34" s="1">
        <v>2</v>
      </c>
      <c r="K34" s="1" t="str">
        <f>" 7-8"</f>
        <v> 7-8</v>
      </c>
      <c r="L34" s="1">
        <v>4.25</v>
      </c>
      <c r="M34" s="2">
        <v>11.92</v>
      </c>
      <c r="N34" s="1">
        <v>143</v>
      </c>
    </row>
    <row r="35" spans="1:14" ht="12.75">
      <c r="A35" s="1">
        <v>27</v>
      </c>
      <c r="B35" t="s">
        <v>154</v>
      </c>
      <c r="C35" s="1">
        <v>13</v>
      </c>
      <c r="D35" s="1">
        <v>559</v>
      </c>
      <c r="E35" s="1">
        <v>62</v>
      </c>
      <c r="F35" s="1">
        <v>2399</v>
      </c>
      <c r="G35" s="1" t="str">
        <f t="shared" si="2"/>
        <v>-</v>
      </c>
      <c r="H35" s="1">
        <v>6</v>
      </c>
      <c r="I35" s="1" t="str">
        <f>"-"</f>
        <v>-</v>
      </c>
      <c r="J35" s="1" t="str">
        <f>"-"</f>
        <v>-</v>
      </c>
      <c r="K35" s="1" t="str">
        <f>" 4-48"</f>
        <v> 4-48</v>
      </c>
      <c r="L35" s="1">
        <v>4.29</v>
      </c>
      <c r="M35" s="2">
        <v>17.64</v>
      </c>
      <c r="N35" s="1">
        <v>136</v>
      </c>
    </row>
    <row r="36" spans="1:14" ht="12.75">
      <c r="A36" s="1">
        <v>28</v>
      </c>
      <c r="B36" t="s">
        <v>161</v>
      </c>
      <c r="C36" s="1">
        <v>7</v>
      </c>
      <c r="D36" s="1">
        <v>461</v>
      </c>
      <c r="E36" s="1">
        <v>9</v>
      </c>
      <c r="F36" s="1">
        <v>2180</v>
      </c>
      <c r="G36" s="1" t="str">
        <f t="shared" si="2"/>
        <v>-</v>
      </c>
      <c r="H36" s="1" t="str">
        <f>"-"</f>
        <v>-</v>
      </c>
      <c r="I36" s="1" t="str">
        <f>"-"</f>
        <v>-</v>
      </c>
      <c r="J36" s="1" t="str">
        <f>"-"</f>
        <v>-</v>
      </c>
      <c r="K36" s="1" t="str">
        <f>" -1-0"</f>
        <v> -1-0</v>
      </c>
      <c r="L36" s="1">
        <v>4.73</v>
      </c>
      <c r="M36" s="2">
        <v>16.15</v>
      </c>
      <c r="N36" s="1">
        <v>135</v>
      </c>
    </row>
    <row r="37" spans="1:14" ht="12.75">
      <c r="A37" s="1">
        <v>29</v>
      </c>
      <c r="B37" t="s">
        <v>192</v>
      </c>
      <c r="C37" s="1">
        <v>43</v>
      </c>
      <c r="D37" s="1">
        <v>296</v>
      </c>
      <c r="E37" s="1">
        <v>38</v>
      </c>
      <c r="F37" s="1">
        <v>1490</v>
      </c>
      <c r="G37" s="1" t="str">
        <f t="shared" si="2"/>
        <v>-</v>
      </c>
      <c r="H37" s="1" t="str">
        <f>"-"</f>
        <v>-</v>
      </c>
      <c r="I37" s="1">
        <v>8</v>
      </c>
      <c r="J37" s="1" t="str">
        <f aca="true" t="shared" si="3" ref="J37:J43">"-"</f>
        <v>-</v>
      </c>
      <c r="K37" s="1" t="str">
        <f>" 6-31"</f>
        <v> 6-31</v>
      </c>
      <c r="L37" s="1">
        <v>5.03</v>
      </c>
      <c r="M37" s="2">
        <v>11.37</v>
      </c>
      <c r="N37" s="1">
        <v>131</v>
      </c>
    </row>
    <row r="38" spans="1:14" ht="12.75">
      <c r="A38" s="1">
        <v>30</v>
      </c>
      <c r="B38" t="s">
        <v>159</v>
      </c>
      <c r="C38" s="1">
        <v>6</v>
      </c>
      <c r="D38" s="1">
        <v>513</v>
      </c>
      <c r="E38" s="1">
        <v>28</v>
      </c>
      <c r="F38" s="1">
        <v>2059</v>
      </c>
      <c r="G38" s="1" t="str">
        <f t="shared" si="2"/>
        <v>-</v>
      </c>
      <c r="H38" s="1" t="str">
        <f>"-"</f>
        <v>-</v>
      </c>
      <c r="I38" s="1" t="str">
        <f>"-"</f>
        <v>-</v>
      </c>
      <c r="J38" s="1" t="str">
        <f t="shared" si="3"/>
        <v>-</v>
      </c>
      <c r="K38" s="1" t="str">
        <f>" -1-0"</f>
        <v> -1-0</v>
      </c>
      <c r="L38" s="1">
        <v>4.01</v>
      </c>
      <c r="M38" s="2">
        <v>15.84</v>
      </c>
      <c r="N38" s="1">
        <v>130</v>
      </c>
    </row>
    <row r="39" spans="1:14" ht="12.75">
      <c r="A39" s="1">
        <v>31</v>
      </c>
      <c r="B39" t="s">
        <v>147</v>
      </c>
      <c r="C39" s="1">
        <v>13</v>
      </c>
      <c r="D39" s="1">
        <v>447</v>
      </c>
      <c r="E39" s="1">
        <v>58</v>
      </c>
      <c r="F39" s="1">
        <v>1835</v>
      </c>
      <c r="G39" s="1" t="str">
        <f t="shared" si="2"/>
        <v>-</v>
      </c>
      <c r="H39" s="1">
        <v>15</v>
      </c>
      <c r="I39" s="1" t="str">
        <f>"-"</f>
        <v>-</v>
      </c>
      <c r="J39" s="1" t="str">
        <f t="shared" si="3"/>
        <v>-</v>
      </c>
      <c r="K39" s="1" t="str">
        <f>" 2-19"</f>
        <v> 2-19</v>
      </c>
      <c r="L39" s="1">
        <v>4.11</v>
      </c>
      <c r="M39" s="2">
        <v>14.12</v>
      </c>
      <c r="N39" s="1">
        <v>130</v>
      </c>
    </row>
    <row r="40" spans="1:14" ht="12.75">
      <c r="A40" s="1">
        <v>32</v>
      </c>
      <c r="B40" t="s">
        <v>182</v>
      </c>
      <c r="C40" s="1">
        <v>10</v>
      </c>
      <c r="D40" s="1">
        <v>324</v>
      </c>
      <c r="E40" s="1">
        <v>26</v>
      </c>
      <c r="F40" s="1">
        <v>1885</v>
      </c>
      <c r="G40" s="1" t="str">
        <f t="shared" si="2"/>
        <v>-</v>
      </c>
      <c r="H40" s="1" t="str">
        <f>"-"</f>
        <v>-</v>
      </c>
      <c r="I40" s="1">
        <v>2</v>
      </c>
      <c r="J40" s="1" t="str">
        <f t="shared" si="3"/>
        <v>-</v>
      </c>
      <c r="K40" s="1" t="str">
        <f>" 6-28"</f>
        <v> 6-28</v>
      </c>
      <c r="L40" s="1">
        <v>5.82</v>
      </c>
      <c r="M40" s="2">
        <v>14.73</v>
      </c>
      <c r="N40" s="1">
        <v>128</v>
      </c>
    </row>
    <row r="41" spans="1:14" ht="12.75">
      <c r="A41" s="1">
        <v>33</v>
      </c>
      <c r="B41" t="s">
        <v>78</v>
      </c>
      <c r="C41" s="1">
        <v>12</v>
      </c>
      <c r="D41" s="1">
        <v>386</v>
      </c>
      <c r="E41" s="1">
        <v>29</v>
      </c>
      <c r="F41" s="1">
        <v>1777</v>
      </c>
      <c r="G41" s="1" t="str">
        <f t="shared" si="2"/>
        <v>-</v>
      </c>
      <c r="H41" s="1" t="str">
        <f>"-"</f>
        <v>-</v>
      </c>
      <c r="I41" s="1">
        <v>4</v>
      </c>
      <c r="J41" s="1" t="str">
        <f t="shared" si="3"/>
        <v>-</v>
      </c>
      <c r="K41" s="1" t="str">
        <f>" 7-24"</f>
        <v> 7-24</v>
      </c>
      <c r="L41" s="1">
        <v>4.6</v>
      </c>
      <c r="M41" s="2">
        <v>13.99</v>
      </c>
      <c r="N41" s="1">
        <v>127</v>
      </c>
    </row>
    <row r="42" spans="1:14" ht="12.75">
      <c r="A42" s="1">
        <v>34</v>
      </c>
      <c r="B42" t="s">
        <v>165</v>
      </c>
      <c r="C42" s="1">
        <v>42</v>
      </c>
      <c r="D42" s="1">
        <v>517.4</v>
      </c>
      <c r="E42" s="1">
        <v>51</v>
      </c>
      <c r="F42" s="1">
        <v>2204</v>
      </c>
      <c r="G42" s="1">
        <v>4</v>
      </c>
      <c r="H42" s="1">
        <v>4</v>
      </c>
      <c r="I42" s="1">
        <v>1</v>
      </c>
      <c r="J42" s="1" t="str">
        <f t="shared" si="3"/>
        <v>-</v>
      </c>
      <c r="K42" s="1" t="str">
        <f>" 5-5"</f>
        <v> 5-5</v>
      </c>
      <c r="L42" s="1">
        <v>4.26</v>
      </c>
      <c r="M42" s="2">
        <v>18.07</v>
      </c>
      <c r="N42" s="1">
        <v>122</v>
      </c>
    </row>
    <row r="43" spans="1:14" ht="12.75">
      <c r="A43" s="1">
        <v>35</v>
      </c>
      <c r="B43" t="s">
        <v>193</v>
      </c>
      <c r="C43" s="1">
        <v>6</v>
      </c>
      <c r="D43" s="1">
        <v>319</v>
      </c>
      <c r="E43" s="1">
        <v>12</v>
      </c>
      <c r="F43" s="1">
        <v>1460</v>
      </c>
      <c r="G43" s="1" t="str">
        <f>"-"</f>
        <v>-</v>
      </c>
      <c r="H43" s="1" t="str">
        <f>"-"</f>
        <v>-</v>
      </c>
      <c r="I43" s="1" t="str">
        <f>"-"</f>
        <v>-</v>
      </c>
      <c r="J43" s="1" t="str">
        <f t="shared" si="3"/>
        <v>-</v>
      </c>
      <c r="K43" s="1" t="str">
        <f>" -1-0"</f>
        <v> -1-0</v>
      </c>
      <c r="L43" s="1">
        <v>4.58</v>
      </c>
      <c r="M43" s="2">
        <v>11.97</v>
      </c>
      <c r="N43" s="1">
        <v>122</v>
      </c>
    </row>
    <row r="44" spans="1:14" ht="12.75">
      <c r="A44" s="1">
        <v>36</v>
      </c>
      <c r="B44" t="s">
        <v>374</v>
      </c>
      <c r="C44" s="1">
        <v>10</v>
      </c>
      <c r="D44" s="1">
        <v>330</v>
      </c>
      <c r="E44" s="1">
        <v>40</v>
      </c>
      <c r="F44" s="1">
        <v>1444</v>
      </c>
      <c r="G44" s="1" t="str">
        <f>"-"</f>
        <v>-</v>
      </c>
      <c r="H44" s="1">
        <v>17</v>
      </c>
      <c r="I44" s="1">
        <v>4</v>
      </c>
      <c r="J44" s="1">
        <v>1</v>
      </c>
      <c r="K44" s="1" t="str">
        <f>" 6-52"</f>
        <v> 6-52</v>
      </c>
      <c r="L44" s="1">
        <v>4.38</v>
      </c>
      <c r="M44" s="2">
        <v>11.84</v>
      </c>
      <c r="N44" s="1">
        <v>122</v>
      </c>
    </row>
    <row r="45" spans="1:14" ht="12.75">
      <c r="A45" s="1">
        <v>37</v>
      </c>
      <c r="B45" t="s">
        <v>111</v>
      </c>
      <c r="C45" s="1">
        <v>80</v>
      </c>
      <c r="D45" s="1">
        <v>835.5</v>
      </c>
      <c r="E45" s="1">
        <v>147</v>
      </c>
      <c r="F45" s="1">
        <v>2872</v>
      </c>
      <c r="G45" s="1">
        <v>62</v>
      </c>
      <c r="H45" s="1">
        <v>53</v>
      </c>
      <c r="I45" s="1">
        <v>3</v>
      </c>
      <c r="J45" s="1" t="str">
        <f>"-"</f>
        <v>-</v>
      </c>
      <c r="K45" s="1" t="str">
        <f>" 6-105"</f>
        <v> 6-105</v>
      </c>
      <c r="L45" s="1">
        <v>3.44</v>
      </c>
      <c r="M45" s="2">
        <v>23.74</v>
      </c>
      <c r="N45" s="1">
        <v>121</v>
      </c>
    </row>
    <row r="46" spans="1:14" ht="12.75">
      <c r="A46" s="1">
        <v>38</v>
      </c>
      <c r="B46" t="s">
        <v>160</v>
      </c>
      <c r="C46" s="1">
        <v>41</v>
      </c>
      <c r="D46" s="1">
        <v>644.3</v>
      </c>
      <c r="E46" s="1">
        <v>62</v>
      </c>
      <c r="F46" s="1">
        <v>1936</v>
      </c>
      <c r="G46" s="1">
        <v>23</v>
      </c>
      <c r="H46" s="1">
        <v>44</v>
      </c>
      <c r="I46" s="1">
        <v>2</v>
      </c>
      <c r="J46" s="1" t="str">
        <f>"-"</f>
        <v>-</v>
      </c>
      <c r="K46" s="1" t="str">
        <f>" 5-19"</f>
        <v> 5-19</v>
      </c>
      <c r="L46" s="1">
        <v>3</v>
      </c>
      <c r="M46" s="2">
        <v>16.13</v>
      </c>
      <c r="N46" s="1">
        <v>120</v>
      </c>
    </row>
    <row r="47" spans="1:14" ht="12.75">
      <c r="A47" s="1">
        <v>39</v>
      </c>
      <c r="B47" t="s">
        <v>70</v>
      </c>
      <c r="C47" s="1">
        <v>8</v>
      </c>
      <c r="D47" s="1">
        <v>504</v>
      </c>
      <c r="E47" s="1">
        <v>84</v>
      </c>
      <c r="F47" s="1">
        <v>2016</v>
      </c>
      <c r="G47" s="1" t="str">
        <f>"-"</f>
        <v>-</v>
      </c>
      <c r="H47" s="1" t="str">
        <f>"-"</f>
        <v>-</v>
      </c>
      <c r="I47" s="1">
        <v>1</v>
      </c>
      <c r="J47" s="1" t="str">
        <f>"-"</f>
        <v>-</v>
      </c>
      <c r="K47" s="1" t="str">
        <f>" 7-13"</f>
        <v> 7-13</v>
      </c>
      <c r="L47" s="1">
        <v>4</v>
      </c>
      <c r="M47" s="2">
        <v>16.8</v>
      </c>
      <c r="N47" s="1">
        <v>120</v>
      </c>
    </row>
    <row r="48" spans="1:14" ht="12.75">
      <c r="A48" s="1">
        <v>40</v>
      </c>
      <c r="B48" t="s">
        <v>158</v>
      </c>
      <c r="C48" s="1">
        <v>56</v>
      </c>
      <c r="D48" s="1">
        <v>440</v>
      </c>
      <c r="E48" s="1">
        <v>66</v>
      </c>
      <c r="F48" s="1">
        <v>1728</v>
      </c>
      <c r="G48" s="1" t="str">
        <f>"-"</f>
        <v>-</v>
      </c>
      <c r="H48" s="1" t="str">
        <f>"-"</f>
        <v>-</v>
      </c>
      <c r="I48" s="1">
        <v>4</v>
      </c>
      <c r="J48" s="1" t="str">
        <f>"-"</f>
        <v>-</v>
      </c>
      <c r="K48" s="1" t="str">
        <f>" 7-47"</f>
        <v> 7-47</v>
      </c>
      <c r="L48" s="1">
        <v>3.93</v>
      </c>
      <c r="M48" s="2">
        <v>15.57</v>
      </c>
      <c r="N48" s="1">
        <v>111</v>
      </c>
    </row>
    <row r="49" spans="1:14" ht="12.75">
      <c r="A49" s="1">
        <v>41</v>
      </c>
      <c r="B49" t="s">
        <v>65</v>
      </c>
      <c r="C49" s="1">
        <v>45</v>
      </c>
      <c r="D49" s="1">
        <v>663.3</v>
      </c>
      <c r="E49" s="1">
        <v>170</v>
      </c>
      <c r="F49" s="1">
        <v>1674</v>
      </c>
      <c r="G49" s="1">
        <v>91</v>
      </c>
      <c r="H49" s="1">
        <v>33</v>
      </c>
      <c r="I49" s="1">
        <v>4</v>
      </c>
      <c r="J49" s="1">
        <v>1</v>
      </c>
      <c r="K49" s="1" t="str">
        <f>" 8-48"</f>
        <v> 8-48</v>
      </c>
      <c r="L49" s="1">
        <v>2.52</v>
      </c>
      <c r="M49" s="2">
        <v>15.5</v>
      </c>
      <c r="N49" s="1">
        <v>108</v>
      </c>
    </row>
    <row r="50" spans="1:14" ht="12.75">
      <c r="A50" s="1">
        <v>42</v>
      </c>
      <c r="B50" t="s">
        <v>60</v>
      </c>
      <c r="C50" s="1">
        <v>37</v>
      </c>
      <c r="D50" s="1">
        <v>52</v>
      </c>
      <c r="E50" s="1">
        <v>3</v>
      </c>
      <c r="F50" s="1">
        <v>1249</v>
      </c>
      <c r="G50" s="1" t="str">
        <f aca="true" t="shared" si="4" ref="G50:H53">"-"</f>
        <v>-</v>
      </c>
      <c r="H50" s="1" t="str">
        <f t="shared" si="4"/>
        <v>-</v>
      </c>
      <c r="I50" s="1">
        <v>3</v>
      </c>
      <c r="J50" s="1" t="str">
        <f>"-"</f>
        <v>-</v>
      </c>
      <c r="K50" s="1" t="str">
        <f>" 8-15"</f>
        <v> 8-15</v>
      </c>
      <c r="L50" s="1">
        <v>24.02</v>
      </c>
      <c r="M50" s="2">
        <v>11.67</v>
      </c>
      <c r="N50" s="1">
        <v>107</v>
      </c>
    </row>
    <row r="51" spans="1:14" ht="12.75">
      <c r="A51" s="1">
        <v>43</v>
      </c>
      <c r="B51" t="s">
        <v>162</v>
      </c>
      <c r="C51" s="1">
        <v>21</v>
      </c>
      <c r="D51" s="1">
        <v>419</v>
      </c>
      <c r="E51" s="1">
        <v>24</v>
      </c>
      <c r="F51" s="1">
        <v>1761</v>
      </c>
      <c r="G51" s="1" t="str">
        <f t="shared" si="4"/>
        <v>-</v>
      </c>
      <c r="H51" s="1" t="str">
        <f t="shared" si="4"/>
        <v>-</v>
      </c>
      <c r="I51" s="1" t="str">
        <f>"-"</f>
        <v>-</v>
      </c>
      <c r="J51" s="1" t="str">
        <f>"-"</f>
        <v>-</v>
      </c>
      <c r="K51" s="1" t="str">
        <f>" -1-0"</f>
        <v> -1-0</v>
      </c>
      <c r="L51" s="1">
        <v>4.2</v>
      </c>
      <c r="M51" s="2">
        <v>16.61</v>
      </c>
      <c r="N51" s="1">
        <v>106</v>
      </c>
    </row>
    <row r="52" spans="1:14" ht="12.75">
      <c r="A52" s="1">
        <v>44</v>
      </c>
      <c r="B52" t="s">
        <v>163</v>
      </c>
      <c r="C52" s="1">
        <v>41</v>
      </c>
      <c r="D52" s="1">
        <v>416</v>
      </c>
      <c r="E52" s="1">
        <v>21</v>
      </c>
      <c r="F52" s="1">
        <v>1874</v>
      </c>
      <c r="G52" s="1" t="str">
        <f t="shared" si="4"/>
        <v>-</v>
      </c>
      <c r="H52" s="1" t="str">
        <f t="shared" si="4"/>
        <v>-</v>
      </c>
      <c r="I52" s="1" t="str">
        <f>"-"</f>
        <v>-</v>
      </c>
      <c r="J52" s="1" t="str">
        <f>"-"</f>
        <v>-</v>
      </c>
      <c r="K52" s="1" t="str">
        <f>" 4-33"</f>
        <v> 4-33</v>
      </c>
      <c r="L52" s="1">
        <v>4.5</v>
      </c>
      <c r="M52" s="2">
        <v>18.02</v>
      </c>
      <c r="N52" s="1">
        <v>104</v>
      </c>
    </row>
    <row r="53" spans="1:14" ht="12.75">
      <c r="A53" s="1">
        <v>45</v>
      </c>
      <c r="B53" t="s">
        <v>62</v>
      </c>
      <c r="C53" s="1">
        <v>74</v>
      </c>
      <c r="D53" s="1">
        <v>32</v>
      </c>
      <c r="E53" s="1" t="str">
        <f>"-"</f>
        <v>-</v>
      </c>
      <c r="F53" s="1">
        <v>705</v>
      </c>
      <c r="G53" s="1" t="str">
        <f t="shared" si="4"/>
        <v>-</v>
      </c>
      <c r="H53" s="1" t="str">
        <f t="shared" si="4"/>
        <v>-</v>
      </c>
      <c r="I53" s="1">
        <v>4</v>
      </c>
      <c r="J53" s="1">
        <v>2</v>
      </c>
      <c r="K53" s="1" t="str">
        <f>" 8-16"</f>
        <v> 8-16</v>
      </c>
      <c r="L53" s="1">
        <v>22.03</v>
      </c>
      <c r="M53" s="2">
        <v>6.91</v>
      </c>
      <c r="N53" s="1">
        <v>102</v>
      </c>
    </row>
    <row r="54" spans="1:14" ht="12.75">
      <c r="A54" s="1">
        <v>46</v>
      </c>
      <c r="B54" t="s">
        <v>194</v>
      </c>
      <c r="C54" s="1">
        <v>105</v>
      </c>
      <c r="D54" s="1">
        <v>630.3</v>
      </c>
      <c r="E54" s="1">
        <v>84</v>
      </c>
      <c r="F54" s="1">
        <v>2244</v>
      </c>
      <c r="G54" s="1">
        <v>19</v>
      </c>
      <c r="H54" s="1">
        <v>22</v>
      </c>
      <c r="I54" s="1" t="str">
        <f>"-"</f>
        <v>-</v>
      </c>
      <c r="J54" s="1" t="str">
        <f>"-"</f>
        <v>-</v>
      </c>
      <c r="K54" s="1" t="str">
        <f>" 4-20"</f>
        <v> 4-20</v>
      </c>
      <c r="L54" s="1">
        <v>3.56</v>
      </c>
      <c r="M54" s="2">
        <v>24.39</v>
      </c>
      <c r="N54" s="1">
        <v>92</v>
      </c>
    </row>
    <row r="55" spans="1:14" ht="12.75">
      <c r="A55" s="1">
        <v>47</v>
      </c>
      <c r="B55" t="s">
        <v>195</v>
      </c>
      <c r="C55" s="1">
        <v>17</v>
      </c>
      <c r="D55" s="1">
        <v>570</v>
      </c>
      <c r="E55" s="1">
        <v>86</v>
      </c>
      <c r="F55" s="1">
        <v>1867</v>
      </c>
      <c r="G55" s="1">
        <v>1</v>
      </c>
      <c r="H55" s="1" t="str">
        <f>"-"</f>
        <v>-</v>
      </c>
      <c r="I55" s="1" t="str">
        <f>"-"</f>
        <v>-</v>
      </c>
      <c r="J55" s="1" t="str">
        <f>"-"</f>
        <v>-</v>
      </c>
      <c r="K55" s="1" t="str">
        <f>" 1-5"</f>
        <v> 1-5</v>
      </c>
      <c r="L55" s="1">
        <v>3.28</v>
      </c>
      <c r="M55" s="2">
        <v>20.29</v>
      </c>
      <c r="N55" s="1">
        <v>92</v>
      </c>
    </row>
    <row r="56" spans="1:14" ht="12.75">
      <c r="A56" s="1">
        <v>48</v>
      </c>
      <c r="B56" t="s">
        <v>179</v>
      </c>
      <c r="C56" s="1">
        <v>47</v>
      </c>
      <c r="D56" s="1">
        <v>41</v>
      </c>
      <c r="E56" s="1" t="str">
        <f>"-"</f>
        <v>-</v>
      </c>
      <c r="F56" s="1">
        <v>700</v>
      </c>
      <c r="G56" s="1" t="str">
        <f>"-"</f>
        <v>-</v>
      </c>
      <c r="H56" s="1" t="str">
        <f>"-"</f>
        <v>-</v>
      </c>
      <c r="I56" s="1">
        <v>4</v>
      </c>
      <c r="J56" s="1" t="str">
        <f>"-"</f>
        <v>-</v>
      </c>
      <c r="K56" s="1" t="str">
        <f>" 6-27"</f>
        <v> 6-27</v>
      </c>
      <c r="L56" s="1">
        <v>17.07</v>
      </c>
      <c r="M56" s="2">
        <v>7.61</v>
      </c>
      <c r="N56" s="1">
        <v>92</v>
      </c>
    </row>
    <row r="57" spans="1:14" ht="12.75">
      <c r="A57" s="1">
        <v>49</v>
      </c>
      <c r="B57" t="s">
        <v>197</v>
      </c>
      <c r="C57" s="1">
        <v>45</v>
      </c>
      <c r="D57" s="1">
        <v>593.5</v>
      </c>
      <c r="E57" s="1">
        <v>92</v>
      </c>
      <c r="F57" s="1">
        <v>1672</v>
      </c>
      <c r="G57" s="1">
        <v>37</v>
      </c>
      <c r="H57" s="1">
        <v>42</v>
      </c>
      <c r="I57" s="1" t="str">
        <f>"-"</f>
        <v>-</v>
      </c>
      <c r="J57" s="1" t="str">
        <f>"-"</f>
        <v>-</v>
      </c>
      <c r="K57" s="1" t="str">
        <f>" 4-19"</f>
        <v> 4-19</v>
      </c>
      <c r="L57" s="1">
        <v>2.82</v>
      </c>
      <c r="M57" s="2">
        <v>19</v>
      </c>
      <c r="N57" s="1">
        <v>88</v>
      </c>
    </row>
    <row r="58" spans="1:14" ht="12.75">
      <c r="A58" s="1">
        <v>50</v>
      </c>
      <c r="B58" t="s">
        <v>198</v>
      </c>
      <c r="C58" s="1">
        <v>10</v>
      </c>
      <c r="D58" s="1">
        <v>285</v>
      </c>
      <c r="E58" s="1">
        <v>10</v>
      </c>
      <c r="F58" s="1">
        <v>1458</v>
      </c>
      <c r="G58" s="1" t="str">
        <f>"-"</f>
        <v>-</v>
      </c>
      <c r="H58" s="1" t="str">
        <f>"-"</f>
        <v>-</v>
      </c>
      <c r="I58" s="1" t="str">
        <f>"-"</f>
        <v>-</v>
      </c>
      <c r="J58" s="1" t="str">
        <f>"-"</f>
        <v>-</v>
      </c>
      <c r="K58" s="1" t="str">
        <f>" -1-0"</f>
        <v> -1-0</v>
      </c>
      <c r="L58" s="1">
        <v>5.12</v>
      </c>
      <c r="M58" s="2">
        <v>16.57</v>
      </c>
      <c r="N58" s="1">
        <v>88</v>
      </c>
    </row>
  </sheetData>
  <sheetProtection/>
  <mergeCells count="3">
    <mergeCell ref="A2:N2"/>
    <mergeCell ref="A4:N4"/>
    <mergeCell ref="A6:N6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8.7109375" style="0" customWidth="1"/>
    <col min="3" max="4" width="11.7109375" style="1" customWidth="1"/>
    <col min="5" max="5" width="11.7109375" style="2" customWidth="1"/>
    <col min="6" max="6" width="11.7109375" style="1" customWidth="1"/>
  </cols>
  <sheetData>
    <row r="2" spans="1:6" ht="19.5">
      <c r="A2" s="13" t="s">
        <v>172</v>
      </c>
      <c r="B2" s="13"/>
      <c r="C2" s="13"/>
      <c r="D2" s="13"/>
      <c r="E2" s="13"/>
      <c r="F2" s="13"/>
    </row>
    <row r="4" spans="1:6" ht="18">
      <c r="A4" s="17" t="s">
        <v>173</v>
      </c>
      <c r="B4" s="17"/>
      <c r="C4" s="17"/>
      <c r="D4" s="17"/>
      <c r="E4" s="17"/>
      <c r="F4" s="17"/>
    </row>
    <row r="6" spans="1:6" ht="18">
      <c r="A6" s="11" t="s">
        <v>174</v>
      </c>
      <c r="B6" s="11"/>
      <c r="C6" s="11"/>
      <c r="D6" s="11"/>
      <c r="E6" s="11"/>
      <c r="F6" s="11"/>
    </row>
    <row r="7" spans="1:6" ht="18">
      <c r="A7" s="17" t="s">
        <v>45</v>
      </c>
      <c r="B7" s="17"/>
      <c r="C7" s="17"/>
      <c r="D7" s="17"/>
      <c r="E7" s="17"/>
      <c r="F7" s="17"/>
    </row>
    <row r="9" spans="1:6" ht="15">
      <c r="A9" s="15" t="s">
        <v>375</v>
      </c>
      <c r="B9" s="15"/>
      <c r="C9" s="15"/>
      <c r="D9" s="15"/>
      <c r="E9" s="15"/>
      <c r="F9" s="15"/>
    </row>
    <row r="11" spans="1:6" ht="12.75">
      <c r="A11" s="1" t="s">
        <v>2</v>
      </c>
      <c r="B11" t="s">
        <v>3</v>
      </c>
      <c r="C11" s="1" t="s">
        <v>4</v>
      </c>
      <c r="D11" s="1" t="s">
        <v>5</v>
      </c>
      <c r="E11" s="2" t="s">
        <v>14</v>
      </c>
      <c r="F11" s="1" t="s">
        <v>175</v>
      </c>
    </row>
    <row r="12" spans="1:6" ht="12.75">
      <c r="A12" s="1">
        <v>1</v>
      </c>
      <c r="B12" t="s">
        <v>19</v>
      </c>
      <c r="C12" s="1">
        <v>70</v>
      </c>
      <c r="D12" s="1">
        <v>1050</v>
      </c>
      <c r="E12" s="2">
        <v>6.81</v>
      </c>
      <c r="F12" s="1">
        <v>6</v>
      </c>
    </row>
    <row r="13" spans="1:6" ht="12.75">
      <c r="A13" s="1">
        <v>2</v>
      </c>
      <c r="B13" t="s">
        <v>41</v>
      </c>
      <c r="C13" s="1">
        <v>33</v>
      </c>
      <c r="D13" s="1">
        <v>401</v>
      </c>
      <c r="E13" s="2">
        <v>11.92</v>
      </c>
      <c r="F13" s="1">
        <v>2</v>
      </c>
    </row>
    <row r="14" spans="1:6" ht="12.75">
      <c r="A14" s="1">
        <v>3</v>
      </c>
      <c r="B14" t="s">
        <v>62</v>
      </c>
      <c r="C14" s="1">
        <v>74</v>
      </c>
      <c r="D14" s="1">
        <v>32</v>
      </c>
      <c r="E14" s="2">
        <v>6.91</v>
      </c>
      <c r="F14" s="1">
        <v>2</v>
      </c>
    </row>
    <row r="15" spans="1:6" ht="12.75">
      <c r="A15" s="1">
        <v>4</v>
      </c>
      <c r="B15" t="s">
        <v>31</v>
      </c>
      <c r="C15" s="1">
        <v>69</v>
      </c>
      <c r="D15" s="1">
        <v>1304</v>
      </c>
      <c r="E15" s="2">
        <v>20.65</v>
      </c>
      <c r="F15" s="1">
        <v>1</v>
      </c>
    </row>
    <row r="16" spans="1:6" ht="12.75">
      <c r="A16" s="1">
        <v>5</v>
      </c>
      <c r="B16" t="s">
        <v>27</v>
      </c>
      <c r="C16" s="1">
        <v>61</v>
      </c>
      <c r="D16" s="1">
        <v>1387</v>
      </c>
      <c r="E16" s="2">
        <v>19.36</v>
      </c>
      <c r="F16" s="1">
        <v>1</v>
      </c>
    </row>
    <row r="17" spans="1:6" ht="12.75">
      <c r="A17" s="1">
        <v>6</v>
      </c>
      <c r="B17" t="s">
        <v>16</v>
      </c>
      <c r="C17" s="1">
        <v>60</v>
      </c>
      <c r="D17" s="1">
        <v>3621</v>
      </c>
      <c r="E17" s="2">
        <v>11.62</v>
      </c>
      <c r="F17" s="1">
        <v>1</v>
      </c>
    </row>
    <row r="18" spans="1:6" ht="12.75">
      <c r="A18" s="1">
        <v>7</v>
      </c>
      <c r="B18" t="s">
        <v>40</v>
      </c>
      <c r="C18" s="1">
        <v>49</v>
      </c>
      <c r="D18" s="1">
        <v>407</v>
      </c>
      <c r="E18" s="2">
        <v>9.31</v>
      </c>
      <c r="F18" s="1">
        <v>1</v>
      </c>
    </row>
    <row r="19" spans="1:6" ht="12.75">
      <c r="A19" s="1">
        <v>8</v>
      </c>
      <c r="B19" t="s">
        <v>20</v>
      </c>
      <c r="C19" s="1">
        <v>219</v>
      </c>
      <c r="D19" s="1">
        <v>2585</v>
      </c>
      <c r="E19" s="2">
        <v>17.7</v>
      </c>
      <c r="F19" s="1">
        <v>1</v>
      </c>
    </row>
    <row r="20" spans="1:6" ht="12.75">
      <c r="A20" s="1">
        <v>9</v>
      </c>
      <c r="B20" t="s">
        <v>42</v>
      </c>
      <c r="C20" s="1">
        <v>51</v>
      </c>
      <c r="D20" s="1">
        <v>44</v>
      </c>
      <c r="E20" s="2">
        <v>8.36</v>
      </c>
      <c r="F20" s="1">
        <v>1</v>
      </c>
    </row>
    <row r="21" spans="1:6" ht="12.75">
      <c r="A21" s="1">
        <v>10</v>
      </c>
      <c r="B21" t="s">
        <v>314</v>
      </c>
      <c r="C21" s="1">
        <v>4</v>
      </c>
      <c r="D21" s="1">
        <v>96</v>
      </c>
      <c r="E21" s="2">
        <v>7.48</v>
      </c>
      <c r="F21" s="1">
        <v>1</v>
      </c>
    </row>
    <row r="22" spans="1:6" ht="12.75">
      <c r="A22" s="1">
        <v>11</v>
      </c>
      <c r="B22" t="s">
        <v>374</v>
      </c>
      <c r="C22" s="1">
        <v>10</v>
      </c>
      <c r="D22" s="1">
        <v>330</v>
      </c>
      <c r="E22" s="2">
        <v>11.84</v>
      </c>
      <c r="F22" s="1">
        <v>1</v>
      </c>
    </row>
    <row r="23" spans="1:6" ht="12.75">
      <c r="A23" s="1">
        <v>12</v>
      </c>
      <c r="B23" t="s">
        <v>29</v>
      </c>
      <c r="C23" s="1">
        <v>75</v>
      </c>
      <c r="D23" s="1">
        <v>62</v>
      </c>
      <c r="E23" s="2">
        <v>8.55</v>
      </c>
      <c r="F23" s="1">
        <v>1</v>
      </c>
    </row>
    <row r="24" spans="1:6" ht="12.75">
      <c r="A24" s="1">
        <v>13</v>
      </c>
      <c r="B24" t="s">
        <v>176</v>
      </c>
      <c r="C24" s="1">
        <v>15</v>
      </c>
      <c r="D24" s="1">
        <v>10</v>
      </c>
      <c r="E24" s="2">
        <v>10.13</v>
      </c>
      <c r="F24" s="1">
        <v>1</v>
      </c>
    </row>
    <row r="25" spans="1:6" ht="12.75">
      <c r="A25" s="1">
        <v>14</v>
      </c>
      <c r="B25" t="s">
        <v>65</v>
      </c>
      <c r="C25" s="1">
        <v>45</v>
      </c>
      <c r="D25" s="1">
        <v>663</v>
      </c>
      <c r="E25" s="2">
        <v>15.5</v>
      </c>
      <c r="F25" s="1">
        <v>1</v>
      </c>
    </row>
    <row r="26" spans="1:6" ht="12.75">
      <c r="A26" s="1">
        <v>15</v>
      </c>
      <c r="B26" t="s">
        <v>75</v>
      </c>
      <c r="C26" s="1">
        <v>42</v>
      </c>
      <c r="D26" s="1">
        <v>41</v>
      </c>
      <c r="E26" s="2">
        <v>6.01</v>
      </c>
      <c r="F26" s="1">
        <v>1</v>
      </c>
    </row>
  </sheetData>
  <sheetProtection/>
  <mergeCells count="5">
    <mergeCell ref="A9:F9"/>
    <mergeCell ref="A2:F2"/>
    <mergeCell ref="A4:F4"/>
    <mergeCell ref="A6:F6"/>
    <mergeCell ref="A7:F7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8.7109375" style="0" customWidth="1"/>
    <col min="3" max="4" width="11.7109375" style="1" customWidth="1"/>
    <col min="5" max="5" width="11.7109375" style="2" customWidth="1"/>
    <col min="6" max="6" width="11.7109375" style="1" customWidth="1"/>
  </cols>
  <sheetData>
    <row r="2" spans="1:6" ht="19.5">
      <c r="A2" s="13" t="s">
        <v>177</v>
      </c>
      <c r="B2" s="13"/>
      <c r="C2" s="13"/>
      <c r="D2" s="13"/>
      <c r="E2" s="13"/>
      <c r="F2" s="13"/>
    </row>
    <row r="4" spans="1:6" ht="18">
      <c r="A4" s="17" t="s">
        <v>173</v>
      </c>
      <c r="B4" s="17"/>
      <c r="C4" s="17"/>
      <c r="D4" s="17"/>
      <c r="E4" s="17"/>
      <c r="F4" s="17"/>
    </row>
    <row r="6" spans="1:6" ht="18">
      <c r="A6" s="17" t="s">
        <v>174</v>
      </c>
      <c r="B6" s="17"/>
      <c r="C6" s="17"/>
      <c r="D6" s="17"/>
      <c r="E6" s="17"/>
      <c r="F6" s="17"/>
    </row>
    <row r="7" spans="1:6" ht="18">
      <c r="A7" s="17" t="s">
        <v>45</v>
      </c>
      <c r="B7" s="17"/>
      <c r="C7" s="17"/>
      <c r="D7" s="17"/>
      <c r="E7" s="17"/>
      <c r="F7" s="17"/>
    </row>
    <row r="9" spans="1:6" ht="15">
      <c r="A9" s="15" t="s">
        <v>375</v>
      </c>
      <c r="B9" s="15"/>
      <c r="C9" s="15"/>
      <c r="D9" s="15"/>
      <c r="E9" s="15"/>
      <c r="F9" s="15"/>
    </row>
    <row r="11" spans="1:6" ht="12.75">
      <c r="A11" s="1" t="s">
        <v>2</v>
      </c>
      <c r="B11" t="s">
        <v>3</v>
      </c>
      <c r="C11" s="1" t="s">
        <v>4</v>
      </c>
      <c r="D11" s="1" t="s">
        <v>5</v>
      </c>
      <c r="E11" s="2" t="s">
        <v>14</v>
      </c>
      <c r="F11" s="1" t="s">
        <v>178</v>
      </c>
    </row>
    <row r="12" spans="1:6" ht="12.75">
      <c r="A12" s="1">
        <v>1</v>
      </c>
      <c r="B12" t="s">
        <v>19</v>
      </c>
      <c r="C12" s="1">
        <v>70</v>
      </c>
      <c r="D12" s="1">
        <v>1050</v>
      </c>
      <c r="E12" s="1">
        <v>6.81</v>
      </c>
      <c r="F12" s="1">
        <v>23</v>
      </c>
    </row>
    <row r="13" spans="1:6" ht="12.75">
      <c r="A13" s="1">
        <v>2</v>
      </c>
      <c r="B13" t="s">
        <v>20</v>
      </c>
      <c r="C13" s="1">
        <v>219</v>
      </c>
      <c r="D13" s="1">
        <v>2585</v>
      </c>
      <c r="E13" s="1">
        <v>17.7</v>
      </c>
      <c r="F13" s="1">
        <v>20</v>
      </c>
    </row>
    <row r="14" spans="1:6" ht="12.75">
      <c r="A14" s="1">
        <v>3</v>
      </c>
      <c r="B14" t="s">
        <v>21</v>
      </c>
      <c r="C14" s="1">
        <v>94</v>
      </c>
      <c r="D14" s="1">
        <v>2618</v>
      </c>
      <c r="E14" s="1">
        <v>16.37</v>
      </c>
      <c r="F14" s="1">
        <v>15</v>
      </c>
    </row>
    <row r="15" spans="1:6" ht="12.75">
      <c r="A15" s="1">
        <v>4</v>
      </c>
      <c r="B15" t="s">
        <v>75</v>
      </c>
      <c r="C15" s="1">
        <v>42</v>
      </c>
      <c r="D15" s="1">
        <v>41</v>
      </c>
      <c r="E15" s="1">
        <v>6.01</v>
      </c>
      <c r="F15" s="1">
        <v>12</v>
      </c>
    </row>
    <row r="16" spans="1:6" ht="12.75">
      <c r="A16" s="1">
        <v>5</v>
      </c>
      <c r="B16" t="s">
        <v>41</v>
      </c>
      <c r="C16" s="1">
        <v>33</v>
      </c>
      <c r="D16" s="1">
        <v>401</v>
      </c>
      <c r="E16" s="1">
        <v>11.92</v>
      </c>
      <c r="F16" s="1">
        <v>11</v>
      </c>
    </row>
    <row r="17" spans="1:6" ht="12.75">
      <c r="A17" s="1">
        <v>6</v>
      </c>
      <c r="B17" t="s">
        <v>16</v>
      </c>
      <c r="C17" s="1">
        <v>60</v>
      </c>
      <c r="D17" s="1">
        <v>3621</v>
      </c>
      <c r="E17" s="1">
        <v>11.62</v>
      </c>
      <c r="F17" s="1">
        <v>10</v>
      </c>
    </row>
    <row r="18" spans="1:6" ht="12.75">
      <c r="A18" s="1">
        <v>7</v>
      </c>
      <c r="B18" t="s">
        <v>24</v>
      </c>
      <c r="C18" s="1">
        <v>105</v>
      </c>
      <c r="D18" s="1">
        <v>2112</v>
      </c>
      <c r="E18" s="1">
        <v>16.04</v>
      </c>
      <c r="F18" s="1">
        <v>9</v>
      </c>
    </row>
    <row r="19" spans="1:6" ht="12.75">
      <c r="A19" s="1">
        <v>8</v>
      </c>
      <c r="B19" t="s">
        <v>40</v>
      </c>
      <c r="C19" s="1">
        <v>49</v>
      </c>
      <c r="D19" s="1">
        <v>407</v>
      </c>
      <c r="E19" s="1">
        <v>9.31</v>
      </c>
      <c r="F19" s="1">
        <v>9</v>
      </c>
    </row>
    <row r="20" spans="1:6" ht="12.75">
      <c r="A20" s="1">
        <v>9</v>
      </c>
      <c r="B20" t="s">
        <v>29</v>
      </c>
      <c r="C20" s="1">
        <v>75</v>
      </c>
      <c r="D20" s="1">
        <v>62</v>
      </c>
      <c r="E20" s="1">
        <v>8.55</v>
      </c>
      <c r="F20" s="1">
        <v>9</v>
      </c>
    </row>
    <row r="21" spans="1:6" ht="12.75">
      <c r="A21" s="1">
        <v>10</v>
      </c>
      <c r="B21" t="s">
        <v>192</v>
      </c>
      <c r="C21" s="1">
        <v>43</v>
      </c>
      <c r="D21" s="1">
        <v>296</v>
      </c>
      <c r="E21" s="1">
        <v>11.37</v>
      </c>
      <c r="F21" s="1">
        <v>8</v>
      </c>
    </row>
    <row r="22" spans="1:6" ht="12.75">
      <c r="A22" s="1">
        <v>11</v>
      </c>
      <c r="B22" t="s">
        <v>42</v>
      </c>
      <c r="C22" s="1">
        <v>51</v>
      </c>
      <c r="D22" s="1">
        <v>44</v>
      </c>
      <c r="E22" s="1">
        <v>8.36</v>
      </c>
      <c r="F22" s="1">
        <v>8</v>
      </c>
    </row>
    <row r="23" spans="1:6" ht="12.75">
      <c r="A23" s="1">
        <v>12</v>
      </c>
      <c r="B23" t="s">
        <v>18</v>
      </c>
      <c r="C23" s="1">
        <v>74</v>
      </c>
      <c r="D23" s="1">
        <v>2720</v>
      </c>
      <c r="E23" s="1">
        <v>13.09</v>
      </c>
      <c r="F23" s="1">
        <v>6</v>
      </c>
    </row>
    <row r="24" spans="1:6" ht="12.75">
      <c r="A24" s="1">
        <v>13</v>
      </c>
      <c r="B24" t="s">
        <v>28</v>
      </c>
      <c r="C24" s="1">
        <v>126</v>
      </c>
      <c r="D24" s="1">
        <v>567</v>
      </c>
      <c r="E24" s="1">
        <v>14.27</v>
      </c>
      <c r="F24" s="1">
        <v>6</v>
      </c>
    </row>
    <row r="25" spans="1:6" ht="12.75">
      <c r="A25" s="1">
        <v>14</v>
      </c>
      <c r="B25" t="s">
        <v>176</v>
      </c>
      <c r="C25" s="1">
        <v>15</v>
      </c>
      <c r="D25" s="1">
        <v>10</v>
      </c>
      <c r="E25" s="1">
        <v>10.13</v>
      </c>
      <c r="F25" s="1">
        <v>6</v>
      </c>
    </row>
    <row r="26" spans="1:6" ht="12.75">
      <c r="A26" s="1">
        <v>15</v>
      </c>
      <c r="B26" t="s">
        <v>27</v>
      </c>
      <c r="C26" s="1">
        <v>61</v>
      </c>
      <c r="D26" s="1">
        <v>1387</v>
      </c>
      <c r="E26" s="1">
        <v>19.36</v>
      </c>
      <c r="F26" s="1">
        <v>5</v>
      </c>
    </row>
    <row r="27" spans="1:6" ht="12.75">
      <c r="A27" s="1">
        <v>16</v>
      </c>
      <c r="B27" t="s">
        <v>30</v>
      </c>
      <c r="C27" s="1">
        <v>162</v>
      </c>
      <c r="D27" s="1">
        <v>411</v>
      </c>
      <c r="E27" s="1">
        <v>17.97</v>
      </c>
      <c r="F27" s="1">
        <v>5</v>
      </c>
    </row>
    <row r="28" spans="1:6" ht="12.75">
      <c r="A28" s="1">
        <v>17</v>
      </c>
      <c r="B28" t="s">
        <v>34</v>
      </c>
      <c r="C28" s="1">
        <v>132</v>
      </c>
      <c r="D28" s="1">
        <v>483</v>
      </c>
      <c r="E28" s="1">
        <v>13.07</v>
      </c>
      <c r="F28" s="1">
        <v>5</v>
      </c>
    </row>
    <row r="29" spans="1:6" ht="12.75">
      <c r="A29" s="1">
        <v>18</v>
      </c>
      <c r="B29" t="s">
        <v>25</v>
      </c>
      <c r="C29" s="1">
        <v>66</v>
      </c>
      <c r="D29" s="1">
        <v>1781</v>
      </c>
      <c r="E29" s="1">
        <v>23.17</v>
      </c>
      <c r="F29" s="1">
        <v>4</v>
      </c>
    </row>
    <row r="30" spans="1:6" ht="12.75">
      <c r="A30" s="1">
        <v>19</v>
      </c>
      <c r="B30" t="s">
        <v>31</v>
      </c>
      <c r="C30" s="1">
        <v>69</v>
      </c>
      <c r="D30" s="1">
        <v>1304</v>
      </c>
      <c r="E30" s="1">
        <v>20.65</v>
      </c>
      <c r="F30" s="1">
        <v>4</v>
      </c>
    </row>
    <row r="31" spans="1:6" ht="12.75">
      <c r="A31" s="1">
        <v>20</v>
      </c>
      <c r="B31" t="s">
        <v>158</v>
      </c>
      <c r="C31" s="1">
        <v>56</v>
      </c>
      <c r="D31" s="1">
        <v>440</v>
      </c>
      <c r="E31" s="1">
        <v>15.57</v>
      </c>
      <c r="F31" s="1">
        <v>4</v>
      </c>
    </row>
    <row r="32" spans="1:6" ht="12.75">
      <c r="A32" s="1">
        <v>21</v>
      </c>
      <c r="B32" t="s">
        <v>23</v>
      </c>
      <c r="C32" s="1">
        <v>38</v>
      </c>
      <c r="D32" s="1">
        <v>1791</v>
      </c>
      <c r="E32" s="1">
        <v>17.54</v>
      </c>
      <c r="F32" s="1">
        <v>4</v>
      </c>
    </row>
    <row r="33" spans="1:6" ht="12.75">
      <c r="A33" s="1">
        <v>22</v>
      </c>
      <c r="B33" t="s">
        <v>76</v>
      </c>
      <c r="C33" s="1">
        <v>17</v>
      </c>
      <c r="D33" s="1">
        <v>97</v>
      </c>
      <c r="E33" s="1">
        <v>10.49</v>
      </c>
      <c r="F33" s="1">
        <v>4</v>
      </c>
    </row>
    <row r="34" spans="1:6" ht="12.75">
      <c r="A34" s="1">
        <v>23</v>
      </c>
      <c r="B34" t="s">
        <v>78</v>
      </c>
      <c r="C34" s="1">
        <v>12</v>
      </c>
      <c r="D34" s="1">
        <v>386</v>
      </c>
      <c r="E34" s="1">
        <v>13.99</v>
      </c>
      <c r="F34" s="1">
        <v>4</v>
      </c>
    </row>
    <row r="35" spans="1:6" ht="12.75">
      <c r="A35" s="1">
        <v>24</v>
      </c>
      <c r="B35" t="s">
        <v>374</v>
      </c>
      <c r="C35" s="1">
        <v>10</v>
      </c>
      <c r="D35" s="1">
        <v>330</v>
      </c>
      <c r="E35" s="1">
        <v>11.84</v>
      </c>
      <c r="F35" s="1">
        <v>4</v>
      </c>
    </row>
    <row r="36" spans="1:6" ht="12.75">
      <c r="A36" s="1">
        <v>25</v>
      </c>
      <c r="B36" t="s">
        <v>62</v>
      </c>
      <c r="C36" s="1">
        <v>74</v>
      </c>
      <c r="D36" s="1">
        <v>32</v>
      </c>
      <c r="E36" s="1">
        <v>6.91</v>
      </c>
      <c r="F36" s="1">
        <v>4</v>
      </c>
    </row>
    <row r="37" spans="1:6" ht="12.75">
      <c r="A37" s="1">
        <v>26</v>
      </c>
      <c r="B37" t="s">
        <v>179</v>
      </c>
      <c r="C37" s="1">
        <v>47</v>
      </c>
      <c r="D37" s="1">
        <v>41</v>
      </c>
      <c r="E37" s="1">
        <v>7.61</v>
      </c>
      <c r="F37" s="1">
        <v>4</v>
      </c>
    </row>
    <row r="38" spans="1:6" ht="12.75">
      <c r="A38" s="1">
        <v>27</v>
      </c>
      <c r="B38" t="s">
        <v>65</v>
      </c>
      <c r="C38" s="1">
        <v>45</v>
      </c>
      <c r="D38" s="1">
        <v>663</v>
      </c>
      <c r="E38" s="1">
        <v>15.5</v>
      </c>
      <c r="F38" s="1">
        <v>4</v>
      </c>
    </row>
    <row r="39" spans="1:6" ht="12.75">
      <c r="A39" s="1">
        <v>28</v>
      </c>
      <c r="B39" t="s">
        <v>391</v>
      </c>
      <c r="C39" s="1">
        <v>35</v>
      </c>
      <c r="D39" s="1">
        <v>398</v>
      </c>
      <c r="E39" s="1">
        <v>16.48</v>
      </c>
      <c r="F39" s="1">
        <v>4</v>
      </c>
    </row>
    <row r="40" spans="1:6" ht="12.75">
      <c r="A40" s="1">
        <v>29</v>
      </c>
      <c r="B40" t="s">
        <v>372</v>
      </c>
      <c r="C40" s="1">
        <v>7</v>
      </c>
      <c r="D40" s="1">
        <v>99</v>
      </c>
      <c r="E40" s="1">
        <v>12.67</v>
      </c>
      <c r="F40" s="1">
        <v>3</v>
      </c>
    </row>
    <row r="41" spans="1:6" ht="12.75">
      <c r="A41" s="1">
        <v>30</v>
      </c>
      <c r="B41" t="s">
        <v>36</v>
      </c>
      <c r="C41" s="1">
        <v>138</v>
      </c>
      <c r="D41" s="1">
        <v>1458</v>
      </c>
      <c r="E41" s="1">
        <v>22.13</v>
      </c>
      <c r="F41" s="1">
        <v>3</v>
      </c>
    </row>
    <row r="42" spans="1:6" ht="12.75">
      <c r="A42" s="1">
        <v>31</v>
      </c>
      <c r="B42" t="s">
        <v>111</v>
      </c>
      <c r="C42" s="1">
        <v>80</v>
      </c>
      <c r="D42" s="1">
        <v>835</v>
      </c>
      <c r="E42" s="1">
        <v>23.74</v>
      </c>
      <c r="F42" s="1">
        <v>3</v>
      </c>
    </row>
    <row r="43" spans="1:6" ht="12.75">
      <c r="A43" s="1">
        <v>32</v>
      </c>
      <c r="B43" t="s">
        <v>123</v>
      </c>
      <c r="C43" s="1">
        <v>19</v>
      </c>
      <c r="D43" s="1">
        <v>318</v>
      </c>
      <c r="E43" s="1">
        <v>19.2</v>
      </c>
      <c r="F43" s="1">
        <v>3</v>
      </c>
    </row>
    <row r="44" spans="1:6" ht="12.75">
      <c r="A44" s="1">
        <v>33</v>
      </c>
      <c r="B44" t="s">
        <v>96</v>
      </c>
      <c r="C44" s="1">
        <v>23</v>
      </c>
      <c r="D44" s="1">
        <v>299</v>
      </c>
      <c r="E44" s="1">
        <v>22.91</v>
      </c>
      <c r="F44" s="1">
        <v>3</v>
      </c>
    </row>
    <row r="45" spans="1:6" ht="12.75">
      <c r="A45" s="1">
        <v>34</v>
      </c>
      <c r="B45" t="s">
        <v>60</v>
      </c>
      <c r="C45" s="1">
        <v>37</v>
      </c>
      <c r="D45" s="1">
        <v>52</v>
      </c>
      <c r="E45" s="1">
        <v>11.67</v>
      </c>
      <c r="F45" s="1">
        <v>3</v>
      </c>
    </row>
    <row r="46" spans="1:6" ht="12.75">
      <c r="A46" s="1">
        <v>35</v>
      </c>
      <c r="B46" t="s">
        <v>314</v>
      </c>
      <c r="C46" s="1">
        <v>4</v>
      </c>
      <c r="D46" s="1">
        <v>96</v>
      </c>
      <c r="E46" s="1">
        <v>7.48</v>
      </c>
      <c r="F46" s="1">
        <v>3</v>
      </c>
    </row>
    <row r="47" spans="1:6" ht="12.75">
      <c r="A47" s="1">
        <v>36</v>
      </c>
      <c r="B47" t="s">
        <v>373</v>
      </c>
      <c r="C47" s="1">
        <v>13</v>
      </c>
      <c r="D47" s="1">
        <v>9</v>
      </c>
      <c r="E47" s="1">
        <v>18.96</v>
      </c>
      <c r="F47" s="1">
        <v>3</v>
      </c>
    </row>
    <row r="48" spans="1:6" ht="12.75">
      <c r="A48" s="1">
        <v>37</v>
      </c>
      <c r="B48" t="s">
        <v>298</v>
      </c>
      <c r="C48" s="1">
        <v>74</v>
      </c>
      <c r="D48" s="1">
        <v>338</v>
      </c>
      <c r="E48" s="1">
        <v>18.71</v>
      </c>
      <c r="F48" s="1">
        <v>2</v>
      </c>
    </row>
    <row r="49" spans="1:6" ht="12.75">
      <c r="A49" s="1">
        <v>38</v>
      </c>
      <c r="B49" t="s">
        <v>115</v>
      </c>
      <c r="C49" s="1">
        <v>99</v>
      </c>
      <c r="D49" s="1">
        <v>367</v>
      </c>
      <c r="E49" s="1">
        <v>26.81</v>
      </c>
      <c r="F49" s="1">
        <v>2</v>
      </c>
    </row>
    <row r="50" spans="1:6" ht="12.75">
      <c r="A50" s="1">
        <v>39</v>
      </c>
      <c r="B50" t="s">
        <v>160</v>
      </c>
      <c r="C50" s="1">
        <v>41</v>
      </c>
      <c r="D50" s="1">
        <v>644</v>
      </c>
      <c r="E50" s="1">
        <v>16.13</v>
      </c>
      <c r="F50" s="1">
        <v>2</v>
      </c>
    </row>
    <row r="51" spans="1:6" ht="12.75">
      <c r="A51" s="1">
        <v>40</v>
      </c>
      <c r="B51" t="s">
        <v>125</v>
      </c>
      <c r="C51" s="1">
        <v>38</v>
      </c>
      <c r="D51" s="1">
        <v>415</v>
      </c>
      <c r="E51" s="1">
        <v>23.86</v>
      </c>
      <c r="F51" s="1">
        <v>2</v>
      </c>
    </row>
    <row r="52" spans="1:6" ht="12.75">
      <c r="A52" s="1">
        <v>41</v>
      </c>
      <c r="B52" t="s">
        <v>170</v>
      </c>
      <c r="C52" s="1">
        <v>14</v>
      </c>
      <c r="D52" s="1">
        <v>188</v>
      </c>
      <c r="E52" s="1">
        <v>16.12</v>
      </c>
      <c r="F52" s="1">
        <v>2</v>
      </c>
    </row>
    <row r="53" spans="1:6" ht="12.75">
      <c r="A53" s="1">
        <v>42</v>
      </c>
      <c r="B53" t="s">
        <v>299</v>
      </c>
      <c r="C53" s="1">
        <v>8</v>
      </c>
      <c r="D53" s="1">
        <v>129</v>
      </c>
      <c r="E53" s="1">
        <v>13.45</v>
      </c>
      <c r="F53" s="1">
        <v>2</v>
      </c>
    </row>
    <row r="54" spans="1:6" ht="12.75">
      <c r="A54" s="1">
        <v>43</v>
      </c>
      <c r="B54" t="s">
        <v>182</v>
      </c>
      <c r="C54" s="1">
        <v>10</v>
      </c>
      <c r="D54" s="1">
        <v>324</v>
      </c>
      <c r="E54" s="1">
        <v>14.73</v>
      </c>
      <c r="F54" s="1">
        <v>2</v>
      </c>
    </row>
    <row r="55" spans="1:6" ht="12.75">
      <c r="A55" s="1">
        <v>44</v>
      </c>
      <c r="B55" t="s">
        <v>38</v>
      </c>
      <c r="C55" s="1">
        <v>12</v>
      </c>
      <c r="D55" s="1">
        <v>390</v>
      </c>
      <c r="E55" s="1">
        <v>14.37</v>
      </c>
      <c r="F55" s="1">
        <v>2</v>
      </c>
    </row>
    <row r="56" spans="1:6" ht="12.75">
      <c r="A56" s="1">
        <v>45</v>
      </c>
      <c r="B56" t="s">
        <v>213</v>
      </c>
      <c r="C56" s="1">
        <v>19</v>
      </c>
      <c r="D56" s="1">
        <v>7</v>
      </c>
      <c r="E56" s="1">
        <v>2.82</v>
      </c>
      <c r="F56" s="1">
        <v>2</v>
      </c>
    </row>
    <row r="57" spans="1:6" ht="12.75">
      <c r="A57" s="1">
        <v>46</v>
      </c>
      <c r="B57" t="s">
        <v>392</v>
      </c>
      <c r="C57" s="1">
        <v>27</v>
      </c>
      <c r="D57" s="1">
        <v>218</v>
      </c>
      <c r="E57" s="1">
        <v>22.7</v>
      </c>
      <c r="F57" s="1">
        <v>2</v>
      </c>
    </row>
    <row r="58" spans="1:6" ht="12.75">
      <c r="A58" s="1">
        <v>47</v>
      </c>
      <c r="B58" t="s">
        <v>199</v>
      </c>
      <c r="C58" s="1">
        <v>55</v>
      </c>
      <c r="D58" s="1">
        <v>626</v>
      </c>
      <c r="E58" s="1">
        <v>19.67</v>
      </c>
      <c r="F58" s="1">
        <v>1</v>
      </c>
    </row>
    <row r="59" spans="1:6" ht="12.75">
      <c r="A59" s="1">
        <v>48</v>
      </c>
      <c r="B59" t="s">
        <v>216</v>
      </c>
      <c r="C59" s="1">
        <v>38</v>
      </c>
      <c r="D59" s="1">
        <v>478</v>
      </c>
      <c r="E59" s="1">
        <v>20.91</v>
      </c>
      <c r="F59" s="1">
        <v>1</v>
      </c>
    </row>
    <row r="60" spans="1:6" ht="12.75">
      <c r="A60" s="1">
        <v>49</v>
      </c>
      <c r="B60" t="s">
        <v>300</v>
      </c>
      <c r="C60" s="1">
        <v>17</v>
      </c>
      <c r="D60" s="1">
        <v>315</v>
      </c>
      <c r="E60" s="1">
        <v>20.15</v>
      </c>
      <c r="F60" s="1">
        <v>1</v>
      </c>
    </row>
    <row r="61" spans="1:6" ht="12.75">
      <c r="A61" s="1">
        <v>50</v>
      </c>
      <c r="B61" t="s">
        <v>26</v>
      </c>
      <c r="C61" s="1">
        <v>55</v>
      </c>
      <c r="D61" s="1">
        <v>937</v>
      </c>
      <c r="E61" s="1">
        <v>14.83</v>
      </c>
      <c r="F61" s="1">
        <v>1</v>
      </c>
    </row>
  </sheetData>
  <sheetProtection/>
  <mergeCells count="5">
    <mergeCell ref="A9:F9"/>
    <mergeCell ref="A2:F2"/>
    <mergeCell ref="A4:F4"/>
    <mergeCell ref="A6:F6"/>
    <mergeCell ref="A7:F7"/>
  </mergeCells>
  <printOptions horizontalCentered="1"/>
  <pageMargins left="0.7480314960629921" right="0.7480314960629921" top="0.3937007874015748" bottom="0.3937007874015748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9.7109375" style="0" customWidth="1"/>
    <col min="3" max="5" width="12.7109375" style="1" customWidth="1"/>
  </cols>
  <sheetData>
    <row r="2" spans="1:5" ht="19.5">
      <c r="A2" s="13" t="s">
        <v>180</v>
      </c>
      <c r="B2" s="13"/>
      <c r="C2" s="13"/>
      <c r="D2" s="13"/>
      <c r="E2" s="13"/>
    </row>
    <row r="3" spans="1:5" ht="19.5">
      <c r="A3" s="13" t="s">
        <v>181</v>
      </c>
      <c r="B3" s="13"/>
      <c r="C3" s="13"/>
      <c r="D3" s="13"/>
      <c r="E3" s="13"/>
    </row>
    <row r="5" spans="1:5" ht="18">
      <c r="A5" s="17" t="s">
        <v>173</v>
      </c>
      <c r="B5" s="17"/>
      <c r="C5" s="17"/>
      <c r="D5" s="17"/>
      <c r="E5" s="17"/>
    </row>
    <row r="7" spans="1:5" ht="15.75">
      <c r="A7" s="14" t="s">
        <v>174</v>
      </c>
      <c r="B7" s="14"/>
      <c r="C7" s="14"/>
      <c r="D7" s="14"/>
      <c r="E7" s="14"/>
    </row>
    <row r="8" spans="1:5" ht="15.75">
      <c r="A8" s="14" t="s">
        <v>45</v>
      </c>
      <c r="B8" s="14"/>
      <c r="C8" s="14"/>
      <c r="D8" s="14"/>
      <c r="E8" s="14"/>
    </row>
    <row r="10" spans="1:5" ht="15">
      <c r="A10" s="15" t="s">
        <v>375</v>
      </c>
      <c r="B10" s="15"/>
      <c r="C10" s="15"/>
      <c r="D10" s="15"/>
      <c r="E10" s="15"/>
    </row>
    <row r="12" spans="1:5" ht="12.75">
      <c r="A12" s="1" t="s">
        <v>2</v>
      </c>
      <c r="B12" t="s">
        <v>3</v>
      </c>
      <c r="C12" s="1" t="s">
        <v>4</v>
      </c>
      <c r="D12" s="1" t="s">
        <v>15</v>
      </c>
      <c r="E12" s="1" t="s">
        <v>7</v>
      </c>
    </row>
    <row r="13" spans="1:5" ht="12.75">
      <c r="A13" s="1">
        <v>1</v>
      </c>
      <c r="B13" t="s">
        <v>16</v>
      </c>
      <c r="C13" s="1">
        <v>60</v>
      </c>
      <c r="D13" s="1">
        <v>1015</v>
      </c>
      <c r="E13" s="1">
        <v>7156</v>
      </c>
    </row>
    <row r="14" spans="1:5" ht="12.75">
      <c r="A14" s="1">
        <v>2</v>
      </c>
      <c r="B14" t="s">
        <v>18</v>
      </c>
      <c r="C14" s="1">
        <v>74</v>
      </c>
      <c r="D14" s="1">
        <v>888</v>
      </c>
      <c r="E14" s="1">
        <v>3819</v>
      </c>
    </row>
    <row r="15" spans="1:5" ht="12.75">
      <c r="A15" s="1">
        <v>3</v>
      </c>
      <c r="B15" t="s">
        <v>19</v>
      </c>
      <c r="C15" s="1">
        <v>70</v>
      </c>
      <c r="D15" s="1">
        <v>672</v>
      </c>
      <c r="E15" s="1">
        <v>3033</v>
      </c>
    </row>
    <row r="16" spans="1:5" ht="12.75">
      <c r="A16" s="1">
        <v>4</v>
      </c>
      <c r="B16" t="s">
        <v>20</v>
      </c>
      <c r="C16" s="1">
        <v>219</v>
      </c>
      <c r="D16" s="1">
        <v>469</v>
      </c>
      <c r="E16" s="1">
        <v>3891</v>
      </c>
    </row>
    <row r="17" spans="1:5" ht="12.75">
      <c r="A17" s="1">
        <v>5</v>
      </c>
      <c r="B17" t="s">
        <v>30</v>
      </c>
      <c r="C17" s="1">
        <v>162</v>
      </c>
      <c r="D17" s="1">
        <v>213</v>
      </c>
      <c r="E17" s="1">
        <v>7157</v>
      </c>
    </row>
    <row r="18" spans="1:5" ht="12.75">
      <c r="A18" s="1">
        <v>6</v>
      </c>
      <c r="B18" t="s">
        <v>21</v>
      </c>
      <c r="C18" s="1">
        <v>94</v>
      </c>
      <c r="D18" s="1">
        <v>419</v>
      </c>
      <c r="E18" s="1">
        <v>3377</v>
      </c>
    </row>
    <row r="19" spans="1:5" ht="12.75">
      <c r="A19" s="1">
        <v>7</v>
      </c>
      <c r="B19" t="s">
        <v>26</v>
      </c>
      <c r="C19" s="1">
        <v>55</v>
      </c>
      <c r="D19" s="1">
        <v>251</v>
      </c>
      <c r="E19" s="1">
        <v>4474</v>
      </c>
    </row>
    <row r="20" spans="1:5" ht="12.75">
      <c r="A20" s="1">
        <v>8</v>
      </c>
      <c r="B20" t="s">
        <v>25</v>
      </c>
      <c r="C20" s="1">
        <v>66</v>
      </c>
      <c r="D20" s="1">
        <v>292</v>
      </c>
      <c r="E20" s="1">
        <v>3173</v>
      </c>
    </row>
    <row r="21" spans="1:5" ht="12.75">
      <c r="A21" s="1">
        <v>9</v>
      </c>
      <c r="B21" t="s">
        <v>36</v>
      </c>
      <c r="C21" s="1">
        <v>138</v>
      </c>
      <c r="D21" s="1">
        <v>210</v>
      </c>
      <c r="E21" s="1">
        <v>4391</v>
      </c>
    </row>
    <row r="22" spans="1:5" ht="12.75">
      <c r="A22" s="1">
        <v>10</v>
      </c>
      <c r="B22" t="s">
        <v>165</v>
      </c>
      <c r="C22" s="1">
        <v>42</v>
      </c>
      <c r="D22" s="1">
        <v>122</v>
      </c>
      <c r="E22" s="1">
        <v>6782</v>
      </c>
    </row>
    <row r="23" spans="1:5" ht="12.75">
      <c r="A23" s="1">
        <v>11</v>
      </c>
      <c r="B23" t="s">
        <v>33</v>
      </c>
      <c r="C23" s="1">
        <v>84</v>
      </c>
      <c r="D23" s="1">
        <v>182</v>
      </c>
      <c r="E23" s="1">
        <v>4474</v>
      </c>
    </row>
    <row r="24" spans="1:5" ht="12.75">
      <c r="A24" s="1">
        <v>12</v>
      </c>
      <c r="B24" t="s">
        <v>23</v>
      </c>
      <c r="C24" s="1">
        <v>38</v>
      </c>
      <c r="D24" s="1">
        <v>349</v>
      </c>
      <c r="E24" s="1">
        <v>2080</v>
      </c>
    </row>
    <row r="25" spans="1:5" ht="12.75">
      <c r="A25" s="1">
        <v>13</v>
      </c>
      <c r="B25" t="s">
        <v>24</v>
      </c>
      <c r="C25" s="1">
        <v>105</v>
      </c>
      <c r="D25" s="1">
        <v>320</v>
      </c>
      <c r="E25" s="1">
        <v>1672</v>
      </c>
    </row>
    <row r="26" spans="1:5" ht="12.75">
      <c r="A26" s="1">
        <v>14</v>
      </c>
      <c r="B26" t="s">
        <v>32</v>
      </c>
      <c r="C26" s="1">
        <v>13</v>
      </c>
      <c r="D26" s="1">
        <v>188</v>
      </c>
      <c r="E26" s="1">
        <v>2691</v>
      </c>
    </row>
    <row r="27" spans="1:5" ht="12.75">
      <c r="A27" s="1">
        <v>15</v>
      </c>
      <c r="B27" t="s">
        <v>34</v>
      </c>
      <c r="C27" s="1">
        <v>132</v>
      </c>
      <c r="D27" s="1">
        <v>194</v>
      </c>
      <c r="E27" s="1">
        <v>2179</v>
      </c>
    </row>
    <row r="28" spans="1:5" ht="12.75">
      <c r="A28" s="1">
        <v>16</v>
      </c>
      <c r="B28" t="s">
        <v>38</v>
      </c>
      <c r="C28" s="1">
        <v>12</v>
      </c>
      <c r="D28" s="1">
        <v>163</v>
      </c>
      <c r="E28" s="1">
        <v>2575</v>
      </c>
    </row>
    <row r="29" spans="1:5" ht="12.75">
      <c r="A29" s="1">
        <v>17</v>
      </c>
      <c r="B29" t="s">
        <v>35</v>
      </c>
      <c r="C29" s="1">
        <v>48</v>
      </c>
      <c r="D29" s="1">
        <v>174</v>
      </c>
      <c r="E29" s="1">
        <v>2377</v>
      </c>
    </row>
    <row r="30" spans="1:5" ht="12.75">
      <c r="A30" s="1">
        <v>18</v>
      </c>
      <c r="B30" t="s">
        <v>40</v>
      </c>
      <c r="C30" s="1">
        <v>49</v>
      </c>
      <c r="D30" s="1">
        <v>152</v>
      </c>
      <c r="E30" s="1">
        <v>2708</v>
      </c>
    </row>
    <row r="31" spans="1:5" ht="12.75">
      <c r="A31" s="1">
        <v>19</v>
      </c>
      <c r="B31" t="s">
        <v>28</v>
      </c>
      <c r="C31" s="1">
        <v>126</v>
      </c>
      <c r="D31" s="1">
        <v>239</v>
      </c>
      <c r="E31" s="1">
        <v>1487</v>
      </c>
    </row>
    <row r="32" spans="1:5" ht="12.75">
      <c r="A32" s="1">
        <v>20</v>
      </c>
      <c r="B32" t="s">
        <v>41</v>
      </c>
      <c r="C32" s="1">
        <v>33</v>
      </c>
      <c r="D32" s="1">
        <v>143</v>
      </c>
      <c r="E32" s="1">
        <v>2234</v>
      </c>
    </row>
    <row r="33" spans="1:5" ht="12.75">
      <c r="A33" s="1">
        <v>21</v>
      </c>
      <c r="B33" t="s">
        <v>182</v>
      </c>
      <c r="C33" s="1">
        <v>10</v>
      </c>
      <c r="D33" s="1">
        <v>128</v>
      </c>
      <c r="E33" s="1">
        <v>2483</v>
      </c>
    </row>
    <row r="34" spans="1:5" ht="12.75">
      <c r="A34" s="1">
        <v>22</v>
      </c>
      <c r="B34" t="s">
        <v>31</v>
      </c>
      <c r="C34" s="1">
        <v>69</v>
      </c>
      <c r="D34" s="1">
        <v>200</v>
      </c>
      <c r="E34" s="1">
        <v>1264</v>
      </c>
    </row>
    <row r="35" spans="1:5" ht="12.75">
      <c r="A35" s="1">
        <v>23</v>
      </c>
      <c r="B35" t="s">
        <v>42</v>
      </c>
      <c r="C35" s="1">
        <v>51</v>
      </c>
      <c r="D35" s="1">
        <v>152</v>
      </c>
      <c r="E35" s="1">
        <v>1518</v>
      </c>
    </row>
    <row r="36" spans="1:5" ht="12.75">
      <c r="A36" s="1">
        <v>24</v>
      </c>
      <c r="B36" t="s">
        <v>158</v>
      </c>
      <c r="C36" s="1">
        <v>56</v>
      </c>
      <c r="D36" s="1">
        <v>111</v>
      </c>
      <c r="E36" s="1">
        <v>1977</v>
      </c>
    </row>
    <row r="37" spans="1:5" ht="12.75">
      <c r="A37" s="1">
        <v>25</v>
      </c>
      <c r="B37" t="s">
        <v>37</v>
      </c>
      <c r="C37" s="1">
        <v>12</v>
      </c>
      <c r="D37" s="1">
        <v>168</v>
      </c>
      <c r="E37" s="1">
        <v>1026</v>
      </c>
    </row>
    <row r="38" spans="1:5" ht="12.75">
      <c r="A38" s="1">
        <v>26</v>
      </c>
      <c r="B38" t="s">
        <v>161</v>
      </c>
      <c r="C38" s="1">
        <v>7</v>
      </c>
      <c r="D38" s="1">
        <v>135</v>
      </c>
      <c r="E38" s="1">
        <v>1113</v>
      </c>
    </row>
    <row r="39" spans="1:5" ht="12.75">
      <c r="A39" s="1">
        <v>27</v>
      </c>
      <c r="B39" t="s">
        <v>78</v>
      </c>
      <c r="C39" s="1">
        <v>12</v>
      </c>
      <c r="D39" s="1">
        <v>127</v>
      </c>
      <c r="E39" s="1">
        <v>1134</v>
      </c>
    </row>
    <row r="40" spans="1:5" ht="12.75">
      <c r="A40" s="1">
        <v>28</v>
      </c>
      <c r="B40" t="s">
        <v>65</v>
      </c>
      <c r="C40" s="1">
        <v>45</v>
      </c>
      <c r="D40" s="1">
        <v>108</v>
      </c>
      <c r="E40" s="1">
        <v>1318</v>
      </c>
    </row>
    <row r="41" spans="1:5" ht="12.75">
      <c r="A41" s="1">
        <v>29</v>
      </c>
      <c r="B41" t="s">
        <v>163</v>
      </c>
      <c r="C41" s="1">
        <v>41</v>
      </c>
      <c r="D41" s="1">
        <v>104</v>
      </c>
      <c r="E41" s="1">
        <v>1139</v>
      </c>
    </row>
    <row r="42" spans="1:5" ht="12.75">
      <c r="A42" s="1">
        <v>30</v>
      </c>
      <c r="B42" t="s">
        <v>60</v>
      </c>
      <c r="C42" s="1">
        <v>37</v>
      </c>
      <c r="D42" s="1">
        <v>107</v>
      </c>
      <c r="E42" s="1">
        <v>1072</v>
      </c>
    </row>
  </sheetData>
  <sheetProtection/>
  <mergeCells count="6">
    <mergeCell ref="A8:E8"/>
    <mergeCell ref="A10:E10"/>
    <mergeCell ref="A2:E2"/>
    <mergeCell ref="A3:E3"/>
    <mergeCell ref="A5:E5"/>
    <mergeCell ref="A7:E7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6.7109375" style="0" customWidth="1"/>
    <col min="3" max="3" width="15.7109375" style="0" customWidth="1"/>
    <col min="4" max="4" width="9.7109375" style="1" customWidth="1"/>
    <col min="5" max="5" width="24.7109375" style="0" bestFit="1" customWidth="1"/>
    <col min="6" max="6" width="28.7109375" style="0" bestFit="1" customWidth="1"/>
    <col min="7" max="7" width="9.140625" style="1" customWidth="1"/>
  </cols>
  <sheetData>
    <row r="2" spans="1:7" ht="20.25">
      <c r="A2" s="10" t="s">
        <v>43</v>
      </c>
      <c r="B2" s="10"/>
      <c r="C2" s="10"/>
      <c r="D2" s="10"/>
      <c r="E2" s="10"/>
      <c r="F2" s="10"/>
      <c r="G2" s="10"/>
    </row>
    <row r="4" spans="1:7" ht="18">
      <c r="A4" s="11" t="s">
        <v>44</v>
      </c>
      <c r="B4" s="11"/>
      <c r="C4" s="11"/>
      <c r="D4" s="11"/>
      <c r="E4" s="11"/>
      <c r="F4" s="11"/>
      <c r="G4" s="11"/>
    </row>
    <row r="5" spans="1:7" ht="18">
      <c r="A5" s="11" t="s">
        <v>45</v>
      </c>
      <c r="B5" s="11"/>
      <c r="C5" s="11"/>
      <c r="D5" s="11"/>
      <c r="E5" s="11"/>
      <c r="F5" s="11"/>
      <c r="G5" s="11"/>
    </row>
    <row r="7" spans="1:7" ht="15">
      <c r="A7" s="12" t="s">
        <v>375</v>
      </c>
      <c r="B7" s="12"/>
      <c r="C7" s="12"/>
      <c r="D7" s="12"/>
      <c r="E7" s="12"/>
      <c r="F7" s="12"/>
      <c r="G7" s="12"/>
    </row>
    <row r="9" spans="1:7" ht="12.75">
      <c r="A9" s="1" t="s">
        <v>2</v>
      </c>
      <c r="B9" t="s">
        <v>3</v>
      </c>
      <c r="C9" t="s">
        <v>46</v>
      </c>
      <c r="D9" s="1" t="s">
        <v>47</v>
      </c>
      <c r="E9" t="s">
        <v>48</v>
      </c>
      <c r="F9" t="s">
        <v>49</v>
      </c>
      <c r="G9" s="1" t="s">
        <v>50</v>
      </c>
    </row>
    <row r="10" spans="1:7" ht="12.75">
      <c r="A10" s="1">
        <v>1</v>
      </c>
      <c r="B10" t="s">
        <v>19</v>
      </c>
      <c r="C10" t="s">
        <v>51</v>
      </c>
      <c r="D10" s="3">
        <v>8310</v>
      </c>
      <c r="E10" t="s">
        <v>52</v>
      </c>
      <c r="F10" t="s">
        <v>53</v>
      </c>
      <c r="G10" s="1" t="str">
        <f>"10-12"</f>
        <v>10-12</v>
      </c>
    </row>
    <row r="11" spans="1:7" ht="12.75">
      <c r="A11" s="1">
        <v>2</v>
      </c>
      <c r="B11" t="s">
        <v>29</v>
      </c>
      <c r="C11" t="s">
        <v>51</v>
      </c>
      <c r="D11" s="3">
        <v>11597</v>
      </c>
      <c r="E11" t="s">
        <v>307</v>
      </c>
      <c r="F11" t="s">
        <v>54</v>
      </c>
      <c r="G11" s="1" t="str">
        <f>"9-18"</f>
        <v>9-18</v>
      </c>
    </row>
    <row r="12" spans="1:7" ht="12.75">
      <c r="A12" s="1">
        <v>3</v>
      </c>
      <c r="B12" t="s">
        <v>42</v>
      </c>
      <c r="C12" t="s">
        <v>51</v>
      </c>
      <c r="D12" s="3">
        <v>10136</v>
      </c>
      <c r="E12" t="s">
        <v>89</v>
      </c>
      <c r="F12" t="s">
        <v>54</v>
      </c>
      <c r="G12" s="1" t="str">
        <f>"9-31"</f>
        <v>9-31</v>
      </c>
    </row>
    <row r="13" spans="1:7" ht="12.75">
      <c r="A13" s="1">
        <v>4</v>
      </c>
      <c r="B13" t="s">
        <v>24</v>
      </c>
      <c r="C13" t="s">
        <v>51</v>
      </c>
      <c r="D13" s="3">
        <v>36141</v>
      </c>
      <c r="E13" t="s">
        <v>55</v>
      </c>
      <c r="F13" t="s">
        <v>308</v>
      </c>
      <c r="G13" s="1" t="str">
        <f>"9-66"</f>
        <v>9-66</v>
      </c>
    </row>
    <row r="14" spans="1:7" ht="12.75">
      <c r="A14" s="1">
        <v>5</v>
      </c>
      <c r="B14" t="s">
        <v>56</v>
      </c>
      <c r="C14" t="s">
        <v>57</v>
      </c>
      <c r="D14" s="3">
        <v>33152</v>
      </c>
      <c r="E14" t="s">
        <v>58</v>
      </c>
      <c r="F14" t="s">
        <v>313</v>
      </c>
      <c r="G14" s="1" t="str">
        <f>"8-12"</f>
        <v>8-12</v>
      </c>
    </row>
    <row r="15" spans="1:7" ht="12.75">
      <c r="A15" s="1">
        <v>6</v>
      </c>
      <c r="B15" t="s">
        <v>60</v>
      </c>
      <c r="C15" t="s">
        <v>51</v>
      </c>
      <c r="D15" s="3">
        <v>11232</v>
      </c>
      <c r="E15" t="s">
        <v>61</v>
      </c>
      <c r="F15" t="s">
        <v>54</v>
      </c>
      <c r="G15" s="1" t="str">
        <f>"8-15"</f>
        <v>8-15</v>
      </c>
    </row>
    <row r="16" spans="1:7" ht="12.75">
      <c r="A16" s="1">
        <v>7</v>
      </c>
      <c r="B16" t="s">
        <v>62</v>
      </c>
      <c r="C16" t="s">
        <v>51</v>
      </c>
      <c r="D16" s="3">
        <v>11963</v>
      </c>
      <c r="E16" t="s">
        <v>63</v>
      </c>
      <c r="F16" t="s">
        <v>54</v>
      </c>
      <c r="G16" s="1" t="str">
        <f>"8-16"</f>
        <v>8-16</v>
      </c>
    </row>
    <row r="17" spans="1:7" ht="12.75">
      <c r="A17" s="1">
        <v>8</v>
      </c>
      <c r="B17" t="s">
        <v>29</v>
      </c>
      <c r="C17" t="s">
        <v>51</v>
      </c>
      <c r="D17" s="3">
        <v>11232</v>
      </c>
      <c r="E17" t="s">
        <v>61</v>
      </c>
      <c r="F17" t="s">
        <v>54</v>
      </c>
      <c r="G17" s="1" t="str">
        <f>"8-20"</f>
        <v>8-20</v>
      </c>
    </row>
    <row r="18" spans="1:7" ht="12.75">
      <c r="A18" s="1">
        <v>9</v>
      </c>
      <c r="B18" t="s">
        <v>18</v>
      </c>
      <c r="C18" t="s">
        <v>57</v>
      </c>
      <c r="D18" s="3">
        <v>24746</v>
      </c>
      <c r="E18" t="s">
        <v>72</v>
      </c>
      <c r="F18" t="s">
        <v>54</v>
      </c>
      <c r="G18" s="1" t="str">
        <f>"8-22"</f>
        <v>8-22</v>
      </c>
    </row>
    <row r="19" spans="1:7" ht="12.75">
      <c r="A19" s="1">
        <v>10</v>
      </c>
      <c r="B19" t="s">
        <v>62</v>
      </c>
      <c r="C19" t="s">
        <v>51</v>
      </c>
      <c r="D19" s="3">
        <v>10867</v>
      </c>
      <c r="E19" t="s">
        <v>310</v>
      </c>
      <c r="F19" t="s">
        <v>183</v>
      </c>
      <c r="G19" s="1" t="str">
        <f>"8-25"</f>
        <v>8-25</v>
      </c>
    </row>
    <row r="20" spans="1:7" ht="12.75">
      <c r="A20" s="1">
        <v>11</v>
      </c>
      <c r="B20" t="s">
        <v>30</v>
      </c>
      <c r="C20" t="s">
        <v>51</v>
      </c>
      <c r="D20" s="3">
        <v>14885</v>
      </c>
      <c r="E20" t="s">
        <v>69</v>
      </c>
      <c r="F20" t="s">
        <v>311</v>
      </c>
      <c r="G20" s="1" t="str">
        <f>"8-33"</f>
        <v>8-33</v>
      </c>
    </row>
    <row r="21" spans="1:7" ht="12.75">
      <c r="A21" s="1">
        <v>12</v>
      </c>
      <c r="B21" t="s">
        <v>19</v>
      </c>
      <c r="C21" t="s">
        <v>51</v>
      </c>
      <c r="D21" s="3">
        <v>9771</v>
      </c>
      <c r="E21" t="s">
        <v>190</v>
      </c>
      <c r="F21" t="s">
        <v>64</v>
      </c>
      <c r="G21" s="1" t="str">
        <f>"8-36"</f>
        <v>8-36</v>
      </c>
    </row>
    <row r="22" spans="1:7" ht="12.75">
      <c r="A22" s="1">
        <v>13</v>
      </c>
      <c r="B22" t="s">
        <v>40</v>
      </c>
      <c r="C22" t="s">
        <v>51</v>
      </c>
      <c r="D22" s="3">
        <v>14519</v>
      </c>
      <c r="E22" t="s">
        <v>120</v>
      </c>
      <c r="F22" t="s">
        <v>186</v>
      </c>
      <c r="G22" s="1" t="str">
        <f>"8-36"</f>
        <v>8-36</v>
      </c>
    </row>
    <row r="23" spans="1:7" ht="12.75">
      <c r="A23" s="1">
        <v>14</v>
      </c>
      <c r="B23" t="s">
        <v>21</v>
      </c>
      <c r="C23" t="s">
        <v>51</v>
      </c>
      <c r="D23" s="3">
        <v>34362</v>
      </c>
      <c r="E23" t="s">
        <v>55</v>
      </c>
      <c r="F23" t="s">
        <v>312</v>
      </c>
      <c r="G23" s="1" t="str">
        <f>"8-43"</f>
        <v>8-43</v>
      </c>
    </row>
    <row r="24" spans="1:7" ht="12.75">
      <c r="A24" s="1">
        <v>15</v>
      </c>
      <c r="B24" t="s">
        <v>21</v>
      </c>
      <c r="C24" t="s">
        <v>57</v>
      </c>
      <c r="D24" s="3">
        <v>30261</v>
      </c>
      <c r="E24" t="s">
        <v>54</v>
      </c>
      <c r="F24" t="s">
        <v>54</v>
      </c>
      <c r="G24" s="1" t="str">
        <f>"8-44"</f>
        <v>8-44</v>
      </c>
    </row>
    <row r="25" spans="1:7" ht="12.75">
      <c r="A25" s="1">
        <v>16</v>
      </c>
      <c r="B25" t="s">
        <v>65</v>
      </c>
      <c r="C25" t="s">
        <v>66</v>
      </c>
      <c r="D25" s="3">
        <v>39865</v>
      </c>
      <c r="E25" t="s">
        <v>67</v>
      </c>
      <c r="F25" t="s">
        <v>313</v>
      </c>
      <c r="G25" s="1" t="str">
        <f>"8-48"</f>
        <v>8-48</v>
      </c>
    </row>
    <row r="26" spans="1:7" ht="12.75">
      <c r="A26" s="1">
        <v>17</v>
      </c>
      <c r="B26" t="s">
        <v>16</v>
      </c>
      <c r="C26" t="s">
        <v>68</v>
      </c>
      <c r="D26" s="3">
        <v>29495</v>
      </c>
      <c r="E26" t="s">
        <v>54</v>
      </c>
      <c r="F26" t="s">
        <v>54</v>
      </c>
      <c r="G26" s="1" t="str">
        <f>"8-49"</f>
        <v>8-49</v>
      </c>
    </row>
    <row r="27" spans="1:7" ht="12.75">
      <c r="A27" s="1">
        <v>18</v>
      </c>
      <c r="B27" t="s">
        <v>19</v>
      </c>
      <c r="C27" t="s">
        <v>51</v>
      </c>
      <c r="D27" s="3">
        <v>8675</v>
      </c>
      <c r="E27" t="s">
        <v>69</v>
      </c>
      <c r="F27" t="s">
        <v>54</v>
      </c>
      <c r="G27" s="1" t="str">
        <f>"8-52"</f>
        <v>8-52</v>
      </c>
    </row>
    <row r="28" spans="1:7" ht="12.75">
      <c r="A28" s="1">
        <v>19</v>
      </c>
      <c r="B28" t="s">
        <v>28</v>
      </c>
      <c r="C28" t="s">
        <v>51</v>
      </c>
      <c r="D28" s="3">
        <v>14885</v>
      </c>
      <c r="E28" t="s">
        <v>303</v>
      </c>
      <c r="F28" t="s">
        <v>311</v>
      </c>
      <c r="G28" s="1" t="str">
        <f>"8-52"</f>
        <v>8-52</v>
      </c>
    </row>
    <row r="29" spans="1:7" ht="12.75">
      <c r="A29" s="1">
        <v>20</v>
      </c>
      <c r="B29" t="s">
        <v>19</v>
      </c>
      <c r="C29" t="s">
        <v>51</v>
      </c>
      <c r="D29" s="3">
        <v>17807</v>
      </c>
      <c r="E29" t="s">
        <v>71</v>
      </c>
      <c r="F29" t="s">
        <v>311</v>
      </c>
      <c r="G29" s="1" t="str">
        <f>"8-53"</f>
        <v>8-53</v>
      </c>
    </row>
    <row r="30" spans="1:7" ht="12.75">
      <c r="A30" s="1">
        <v>21</v>
      </c>
      <c r="B30" t="s">
        <v>376</v>
      </c>
      <c r="C30" t="s">
        <v>51</v>
      </c>
      <c r="D30" s="3">
        <v>25594</v>
      </c>
      <c r="E30" t="s">
        <v>377</v>
      </c>
      <c r="F30" t="s">
        <v>215</v>
      </c>
      <c r="G30" s="1" t="str">
        <f>"8-55"</f>
        <v>8-55</v>
      </c>
    </row>
    <row r="31" spans="1:7" ht="12.75">
      <c r="A31" s="1">
        <v>22</v>
      </c>
      <c r="B31" t="s">
        <v>314</v>
      </c>
      <c r="C31" t="s">
        <v>57</v>
      </c>
      <c r="D31" s="3">
        <v>17807</v>
      </c>
      <c r="E31" t="s">
        <v>120</v>
      </c>
      <c r="F31" t="s">
        <v>315</v>
      </c>
      <c r="G31" s="1" t="str">
        <f>"7-4"</f>
        <v>7-4</v>
      </c>
    </row>
    <row r="32" spans="1:7" ht="12.75">
      <c r="A32" s="1">
        <v>23</v>
      </c>
      <c r="B32" t="s">
        <v>41</v>
      </c>
      <c r="C32" t="s">
        <v>51</v>
      </c>
      <c r="D32" s="3">
        <v>14519</v>
      </c>
      <c r="E32" t="s">
        <v>304</v>
      </c>
      <c r="F32" t="s">
        <v>186</v>
      </c>
      <c r="G32" s="1" t="str">
        <f>"7-8"</f>
        <v>7-8</v>
      </c>
    </row>
    <row r="33" spans="1:7" ht="12.75">
      <c r="A33" s="1">
        <v>24</v>
      </c>
      <c r="B33" t="s">
        <v>70</v>
      </c>
      <c r="C33" t="s">
        <v>57</v>
      </c>
      <c r="D33" s="3">
        <v>21459</v>
      </c>
      <c r="E33" t="s">
        <v>71</v>
      </c>
      <c r="F33" t="s">
        <v>54</v>
      </c>
      <c r="G33" s="1" t="str">
        <f>"7-13"</f>
        <v>7-13</v>
      </c>
    </row>
    <row r="34" spans="1:7" ht="12.75">
      <c r="A34" s="1">
        <v>25</v>
      </c>
      <c r="B34" t="s">
        <v>20</v>
      </c>
      <c r="C34" t="s">
        <v>51</v>
      </c>
      <c r="D34" s="3">
        <v>34286</v>
      </c>
      <c r="E34" t="s">
        <v>72</v>
      </c>
      <c r="F34" t="s">
        <v>313</v>
      </c>
      <c r="G34" s="1" t="str">
        <f>"7-15"</f>
        <v>7-15</v>
      </c>
    </row>
    <row r="35" spans="1:7" ht="12.75">
      <c r="A35" s="1">
        <v>26</v>
      </c>
      <c r="B35" t="s">
        <v>19</v>
      </c>
      <c r="C35" t="s">
        <v>51</v>
      </c>
      <c r="D35" s="3">
        <v>13058</v>
      </c>
      <c r="E35" t="s">
        <v>73</v>
      </c>
      <c r="F35" t="s">
        <v>54</v>
      </c>
      <c r="G35" s="1" t="str">
        <f>"7-19"</f>
        <v>7-19</v>
      </c>
    </row>
    <row r="36" spans="1:7" ht="12.75">
      <c r="A36" s="1">
        <v>27</v>
      </c>
      <c r="B36" t="s">
        <v>20</v>
      </c>
      <c r="C36" t="s">
        <v>51</v>
      </c>
      <c r="D36" s="3">
        <v>37562</v>
      </c>
      <c r="E36" t="s">
        <v>74</v>
      </c>
      <c r="F36" t="s">
        <v>313</v>
      </c>
      <c r="G36" s="1" t="str">
        <f>"7-19"</f>
        <v>7-19</v>
      </c>
    </row>
    <row r="37" spans="1:7" ht="12.75">
      <c r="A37" s="1">
        <v>28</v>
      </c>
      <c r="B37" t="s">
        <v>75</v>
      </c>
      <c r="C37" t="s">
        <v>51</v>
      </c>
      <c r="D37" s="3">
        <v>10136</v>
      </c>
      <c r="E37" t="s">
        <v>89</v>
      </c>
      <c r="F37" t="s">
        <v>54</v>
      </c>
      <c r="G37" s="1" t="str">
        <f>"7-21"</f>
        <v>7-21</v>
      </c>
    </row>
    <row r="38" spans="1:7" ht="12.75">
      <c r="A38" s="1">
        <v>29</v>
      </c>
      <c r="B38" t="s">
        <v>76</v>
      </c>
      <c r="C38" t="s">
        <v>51</v>
      </c>
      <c r="D38" s="3">
        <v>13058</v>
      </c>
      <c r="E38" t="s">
        <v>61</v>
      </c>
      <c r="F38" t="s">
        <v>54</v>
      </c>
      <c r="G38" s="1" t="str">
        <f>"7-22"</f>
        <v>7-22</v>
      </c>
    </row>
    <row r="39" spans="1:7" ht="12.75">
      <c r="A39" s="1">
        <v>30</v>
      </c>
      <c r="B39" t="s">
        <v>42</v>
      </c>
      <c r="C39" t="s">
        <v>51</v>
      </c>
      <c r="D39" s="3">
        <v>10502</v>
      </c>
      <c r="E39" t="s">
        <v>184</v>
      </c>
      <c r="F39" t="s">
        <v>186</v>
      </c>
      <c r="G39" s="1" t="str">
        <f>"7-22"</f>
        <v>7-22</v>
      </c>
    </row>
    <row r="40" spans="1:7" ht="12.75">
      <c r="A40" s="1">
        <v>31</v>
      </c>
      <c r="B40" t="s">
        <v>77</v>
      </c>
      <c r="C40" t="s">
        <v>57</v>
      </c>
      <c r="D40" s="3">
        <v>30653</v>
      </c>
      <c r="E40" t="s">
        <v>54</v>
      </c>
      <c r="F40" t="s">
        <v>54</v>
      </c>
      <c r="G40" s="1" t="str">
        <f>"7-24"</f>
        <v>7-24</v>
      </c>
    </row>
    <row r="41" spans="1:7" ht="12.75">
      <c r="A41" s="1">
        <v>32</v>
      </c>
      <c r="B41" t="s">
        <v>78</v>
      </c>
      <c r="C41" t="s">
        <v>57</v>
      </c>
      <c r="D41" s="3">
        <v>21459</v>
      </c>
      <c r="E41" t="s">
        <v>71</v>
      </c>
      <c r="F41" t="s">
        <v>54</v>
      </c>
      <c r="G41" s="1" t="str">
        <f>"7-24"</f>
        <v>7-24</v>
      </c>
    </row>
    <row r="42" spans="1:7" ht="12.75">
      <c r="A42" s="1">
        <v>33</v>
      </c>
      <c r="B42" t="s">
        <v>79</v>
      </c>
      <c r="C42" t="s">
        <v>68</v>
      </c>
      <c r="D42" s="3">
        <v>32417</v>
      </c>
      <c r="E42" t="s">
        <v>67</v>
      </c>
      <c r="F42" t="s">
        <v>313</v>
      </c>
      <c r="G42" s="1" t="str">
        <f>"7-24"</f>
        <v>7-24</v>
      </c>
    </row>
    <row r="43" spans="1:7" ht="12.75">
      <c r="A43" s="1">
        <v>34</v>
      </c>
      <c r="B43" t="s">
        <v>42</v>
      </c>
      <c r="C43" t="s">
        <v>51</v>
      </c>
      <c r="D43" s="3">
        <v>10136</v>
      </c>
      <c r="E43" t="s">
        <v>184</v>
      </c>
      <c r="F43" t="s">
        <v>54</v>
      </c>
      <c r="G43" s="1" t="str">
        <f>"7-28"</f>
        <v>7-28</v>
      </c>
    </row>
    <row r="44" spans="1:7" ht="12.75">
      <c r="A44" s="1">
        <v>35</v>
      </c>
      <c r="B44" t="s">
        <v>18</v>
      </c>
      <c r="C44" t="s">
        <v>51</v>
      </c>
      <c r="D44" s="3">
        <v>21473</v>
      </c>
      <c r="E44" t="s">
        <v>72</v>
      </c>
      <c r="F44" t="s">
        <v>54</v>
      </c>
      <c r="G44" s="1" t="str">
        <f>"7-29"</f>
        <v>7-29</v>
      </c>
    </row>
    <row r="45" spans="1:7" ht="12.75">
      <c r="A45" s="1">
        <v>36</v>
      </c>
      <c r="B45" t="s">
        <v>28</v>
      </c>
      <c r="C45" t="s">
        <v>51</v>
      </c>
      <c r="D45" s="3">
        <v>12328</v>
      </c>
      <c r="E45" t="s">
        <v>188</v>
      </c>
      <c r="F45" t="s">
        <v>54</v>
      </c>
      <c r="G45" s="1" t="str">
        <f>"7-29"</f>
        <v>7-29</v>
      </c>
    </row>
    <row r="46" spans="1:7" ht="12.75">
      <c r="A46" s="1">
        <v>37</v>
      </c>
      <c r="B46" t="s">
        <v>176</v>
      </c>
      <c r="C46" t="s">
        <v>51</v>
      </c>
      <c r="D46" s="3">
        <v>10136</v>
      </c>
      <c r="E46" t="s">
        <v>316</v>
      </c>
      <c r="F46" t="s">
        <v>54</v>
      </c>
      <c r="G46" s="1" t="str">
        <f>"7-30"</f>
        <v>7-30</v>
      </c>
    </row>
    <row r="47" spans="1:7" ht="12.75">
      <c r="A47" s="1">
        <v>38</v>
      </c>
      <c r="B47" t="s">
        <v>25</v>
      </c>
      <c r="C47" t="s">
        <v>57</v>
      </c>
      <c r="D47" s="3">
        <v>29495</v>
      </c>
      <c r="E47" t="s">
        <v>54</v>
      </c>
      <c r="F47" t="s">
        <v>54</v>
      </c>
      <c r="G47" s="1" t="str">
        <f>"7-34"</f>
        <v>7-34</v>
      </c>
    </row>
    <row r="48" spans="1:7" ht="12.75">
      <c r="A48" s="1">
        <v>39</v>
      </c>
      <c r="B48" t="s">
        <v>40</v>
      </c>
      <c r="C48" t="s">
        <v>51</v>
      </c>
      <c r="D48" s="3">
        <v>14519</v>
      </c>
      <c r="E48" t="s">
        <v>304</v>
      </c>
      <c r="F48" t="s">
        <v>186</v>
      </c>
      <c r="G48" s="1" t="str">
        <f>"7-34"</f>
        <v>7-34</v>
      </c>
    </row>
    <row r="49" spans="1:7" ht="12.75">
      <c r="A49" s="1">
        <v>40</v>
      </c>
      <c r="B49" t="s">
        <v>16</v>
      </c>
      <c r="C49" t="s">
        <v>51</v>
      </c>
      <c r="D49" s="3">
        <v>17441</v>
      </c>
      <c r="E49" t="s">
        <v>214</v>
      </c>
      <c r="F49" t="s">
        <v>311</v>
      </c>
      <c r="G49" s="1" t="str">
        <f>"7-34"</f>
        <v>7-34</v>
      </c>
    </row>
    <row r="50" spans="1:7" ht="12.75">
      <c r="A50" s="1">
        <v>41</v>
      </c>
      <c r="B50" t="s">
        <v>78</v>
      </c>
      <c r="C50" t="s">
        <v>57</v>
      </c>
      <c r="D50" s="3">
        <v>21459</v>
      </c>
      <c r="E50" t="s">
        <v>71</v>
      </c>
      <c r="F50" t="s">
        <v>54</v>
      </c>
      <c r="G50" s="1" t="str">
        <f>"7-40"</f>
        <v>7-40</v>
      </c>
    </row>
    <row r="51" spans="1:7" ht="12.75">
      <c r="A51" s="1">
        <v>42</v>
      </c>
      <c r="B51" t="s">
        <v>18</v>
      </c>
      <c r="C51" t="s">
        <v>51</v>
      </c>
      <c r="D51" s="3">
        <v>16346</v>
      </c>
      <c r="E51" t="s">
        <v>317</v>
      </c>
      <c r="F51" t="s">
        <v>318</v>
      </c>
      <c r="G51" s="1" t="str">
        <f>"7-40"</f>
        <v>7-40</v>
      </c>
    </row>
    <row r="52" spans="1:7" ht="12.75">
      <c r="A52" s="1">
        <v>43</v>
      </c>
      <c r="B52" t="s">
        <v>29</v>
      </c>
      <c r="C52" t="s">
        <v>51</v>
      </c>
      <c r="D52" s="3">
        <v>11232</v>
      </c>
      <c r="E52" t="s">
        <v>211</v>
      </c>
      <c r="F52" t="s">
        <v>54</v>
      </c>
      <c r="G52" s="1" t="str">
        <f>"7-41"</f>
        <v>7-41</v>
      </c>
    </row>
    <row r="53" spans="1:7" ht="12.75">
      <c r="A53" s="1">
        <v>44</v>
      </c>
      <c r="B53" t="s">
        <v>170</v>
      </c>
      <c r="C53" t="s">
        <v>68</v>
      </c>
      <c r="D53" s="3">
        <v>31430</v>
      </c>
      <c r="E53" t="s">
        <v>67</v>
      </c>
      <c r="F53" t="s">
        <v>319</v>
      </c>
      <c r="G53" s="1" t="str">
        <f>"7-46"</f>
        <v>7-46</v>
      </c>
    </row>
    <row r="54" spans="1:7" ht="12.75">
      <c r="A54" s="1">
        <v>45</v>
      </c>
      <c r="B54" t="s">
        <v>158</v>
      </c>
      <c r="C54" t="s">
        <v>51</v>
      </c>
      <c r="D54" s="3">
        <v>17076</v>
      </c>
      <c r="E54" t="s">
        <v>304</v>
      </c>
      <c r="F54" t="s">
        <v>311</v>
      </c>
      <c r="G54" s="1" t="str">
        <f>"7-47"</f>
        <v>7-47</v>
      </c>
    </row>
    <row r="55" spans="1:7" ht="12.75">
      <c r="A55" s="1">
        <v>46</v>
      </c>
      <c r="B55" t="s">
        <v>170</v>
      </c>
      <c r="C55" t="s">
        <v>57</v>
      </c>
      <c r="D55" s="3">
        <v>31367</v>
      </c>
      <c r="E55" t="s">
        <v>113</v>
      </c>
      <c r="F55" t="s">
        <v>114</v>
      </c>
      <c r="G55" s="1" t="str">
        <f>"7-50"</f>
        <v>7-50</v>
      </c>
    </row>
    <row r="56" spans="1:7" ht="12.75">
      <c r="A56" s="1">
        <v>47</v>
      </c>
      <c r="B56" t="s">
        <v>21</v>
      </c>
      <c r="C56" t="s">
        <v>57</v>
      </c>
      <c r="D56" s="3">
        <v>30296</v>
      </c>
      <c r="E56" t="s">
        <v>54</v>
      </c>
      <c r="F56" t="s">
        <v>54</v>
      </c>
      <c r="G56" s="1" t="str">
        <f>"7-57"</f>
        <v>7-57</v>
      </c>
    </row>
    <row r="57" spans="1:7" ht="12.75">
      <c r="A57" s="1">
        <v>48</v>
      </c>
      <c r="B57" t="s">
        <v>176</v>
      </c>
      <c r="C57" t="s">
        <v>51</v>
      </c>
      <c r="D57" s="3">
        <v>10136</v>
      </c>
      <c r="E57" t="s">
        <v>378</v>
      </c>
      <c r="F57" t="s">
        <v>54</v>
      </c>
      <c r="G57" s="1" t="str">
        <f>"7-58"</f>
        <v>7-58</v>
      </c>
    </row>
    <row r="58" spans="1:7" ht="12.75">
      <c r="A58" s="1">
        <v>49</v>
      </c>
      <c r="B58" t="s">
        <v>176</v>
      </c>
      <c r="C58" t="s">
        <v>51</v>
      </c>
      <c r="D58" s="3">
        <v>10502</v>
      </c>
      <c r="E58" t="s">
        <v>379</v>
      </c>
      <c r="F58" t="s">
        <v>86</v>
      </c>
      <c r="G58" s="1" t="str">
        <f>"7-60"</f>
        <v>7-60</v>
      </c>
    </row>
    <row r="59" spans="1:7" ht="12.75">
      <c r="A59" s="1">
        <v>50</v>
      </c>
      <c r="B59" t="s">
        <v>19</v>
      </c>
      <c r="C59" t="s">
        <v>51</v>
      </c>
      <c r="D59" s="3">
        <v>9041</v>
      </c>
      <c r="E59" t="s">
        <v>83</v>
      </c>
      <c r="F59" t="s">
        <v>185</v>
      </c>
      <c r="G59" s="1" t="str">
        <f>"7-61"</f>
        <v>7-61</v>
      </c>
    </row>
  </sheetData>
  <sheetProtection/>
  <mergeCells count="4">
    <mergeCell ref="A2:G2"/>
    <mergeCell ref="A4:G4"/>
    <mergeCell ref="A5:G5"/>
    <mergeCell ref="A7:G7"/>
  </mergeCells>
  <printOptions horizontalCentered="1"/>
  <pageMargins left="0.15748031496062992" right="0.15748031496062992" top="0.3937007874015748" bottom="0.3937007874015748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6.7109375" style="0" customWidth="1"/>
    <col min="3" max="3" width="15.7109375" style="0" customWidth="1"/>
    <col min="4" max="4" width="9.7109375" style="1" customWidth="1"/>
    <col min="5" max="5" width="30.00390625" style="0" bestFit="1" customWidth="1"/>
    <col min="6" max="6" width="28.7109375" style="0" bestFit="1" customWidth="1"/>
    <col min="7" max="7" width="9.140625" style="1" customWidth="1"/>
  </cols>
  <sheetData>
    <row r="2" spans="1:7" ht="20.25">
      <c r="A2" s="10" t="s">
        <v>80</v>
      </c>
      <c r="B2" s="10"/>
      <c r="C2" s="10"/>
      <c r="D2" s="10"/>
      <c r="E2" s="10"/>
      <c r="F2" s="10"/>
      <c r="G2" s="10"/>
    </row>
    <row r="4" spans="1:7" ht="18">
      <c r="A4" s="11" t="s">
        <v>44</v>
      </c>
      <c r="B4" s="11"/>
      <c r="C4" s="11"/>
      <c r="D4" s="11"/>
      <c r="E4" s="11"/>
      <c r="F4" s="11"/>
      <c r="G4" s="11"/>
    </row>
    <row r="5" spans="1:7" ht="18">
      <c r="A5" s="11" t="s">
        <v>45</v>
      </c>
      <c r="B5" s="11"/>
      <c r="C5" s="11"/>
      <c r="D5" s="11"/>
      <c r="E5" s="11"/>
      <c r="F5" s="11"/>
      <c r="G5" s="11"/>
    </row>
    <row r="7" spans="1:7" ht="15">
      <c r="A7" s="12" t="s">
        <v>375</v>
      </c>
      <c r="B7" s="12"/>
      <c r="C7" s="12"/>
      <c r="D7" s="12"/>
      <c r="E7" s="12"/>
      <c r="F7" s="12"/>
      <c r="G7" s="12"/>
    </row>
    <row r="9" spans="1:7" ht="12.75">
      <c r="A9" s="1" t="s">
        <v>2</v>
      </c>
      <c r="B9" t="s">
        <v>3</v>
      </c>
      <c r="C9" t="s">
        <v>46</v>
      </c>
      <c r="D9" s="1" t="s">
        <v>47</v>
      </c>
      <c r="E9" t="s">
        <v>48</v>
      </c>
      <c r="F9" t="s">
        <v>49</v>
      </c>
      <c r="G9" s="1" t="s">
        <v>50</v>
      </c>
    </row>
    <row r="10" spans="1:7" ht="12.75">
      <c r="A10" s="1">
        <v>1</v>
      </c>
      <c r="B10" t="s">
        <v>19</v>
      </c>
      <c r="C10" s="5" t="s">
        <v>51</v>
      </c>
      <c r="D10" s="6">
        <v>17807</v>
      </c>
      <c r="E10" s="7" t="s">
        <v>71</v>
      </c>
      <c r="F10" s="7" t="s">
        <v>311</v>
      </c>
      <c r="G10" s="4" t="s">
        <v>320</v>
      </c>
    </row>
    <row r="11" spans="1:7" ht="12.75">
      <c r="A11" s="1">
        <v>2</v>
      </c>
      <c r="B11" t="s">
        <v>19</v>
      </c>
      <c r="C11" s="5" t="s">
        <v>51</v>
      </c>
      <c r="D11" s="6">
        <v>13058</v>
      </c>
      <c r="E11" s="7" t="s">
        <v>73</v>
      </c>
      <c r="F11" s="7" t="s">
        <v>186</v>
      </c>
      <c r="G11" s="4" t="s">
        <v>321</v>
      </c>
    </row>
    <row r="12" spans="1:7" ht="12.75">
      <c r="A12" s="1">
        <v>3</v>
      </c>
      <c r="B12" t="s">
        <v>29</v>
      </c>
      <c r="C12" s="5" t="s">
        <v>51</v>
      </c>
      <c r="D12" s="6">
        <v>11597</v>
      </c>
      <c r="E12" s="7" t="s">
        <v>307</v>
      </c>
      <c r="F12" s="7" t="s">
        <v>54</v>
      </c>
      <c r="G12" s="4" t="s">
        <v>322</v>
      </c>
    </row>
    <row r="13" spans="1:7" ht="12.75">
      <c r="A13" s="1">
        <v>4</v>
      </c>
      <c r="B13" t="s">
        <v>62</v>
      </c>
      <c r="C13" s="5" t="s">
        <v>51</v>
      </c>
      <c r="D13" s="6">
        <v>10867</v>
      </c>
      <c r="E13" s="7" t="s">
        <v>310</v>
      </c>
      <c r="F13" s="7" t="s">
        <v>183</v>
      </c>
      <c r="G13" s="4" t="s">
        <v>323</v>
      </c>
    </row>
    <row r="14" spans="1:7" ht="12.75">
      <c r="A14" s="1">
        <v>5</v>
      </c>
      <c r="B14" t="s">
        <v>42</v>
      </c>
      <c r="C14" s="5" t="s">
        <v>51</v>
      </c>
      <c r="D14" s="6">
        <v>10502</v>
      </c>
      <c r="E14" s="7" t="s">
        <v>184</v>
      </c>
      <c r="F14" s="7" t="s">
        <v>54</v>
      </c>
      <c r="G14" s="4" t="s">
        <v>324</v>
      </c>
    </row>
    <row r="15" spans="1:7" ht="12.75">
      <c r="A15" s="1">
        <v>6</v>
      </c>
      <c r="B15" t="s">
        <v>314</v>
      </c>
      <c r="C15" s="5" t="s">
        <v>57</v>
      </c>
      <c r="D15" s="6">
        <v>17807</v>
      </c>
      <c r="E15" s="7" t="s">
        <v>325</v>
      </c>
      <c r="F15" s="7" t="s">
        <v>54</v>
      </c>
      <c r="G15" s="4" t="s">
        <v>326</v>
      </c>
    </row>
    <row r="16" spans="1:7" ht="12.75">
      <c r="A16" s="1">
        <v>7</v>
      </c>
      <c r="B16" t="s">
        <v>31</v>
      </c>
      <c r="C16" s="5" t="s">
        <v>57</v>
      </c>
      <c r="D16" s="6">
        <v>31031</v>
      </c>
      <c r="E16" s="7" t="s">
        <v>327</v>
      </c>
      <c r="F16" s="7" t="s">
        <v>328</v>
      </c>
      <c r="G16" s="4" t="s">
        <v>329</v>
      </c>
    </row>
    <row r="17" spans="1:7" ht="12.75">
      <c r="A17" s="1">
        <v>8</v>
      </c>
      <c r="B17" t="s">
        <v>19</v>
      </c>
      <c r="C17" s="5" t="s">
        <v>51</v>
      </c>
      <c r="D17" s="6">
        <v>9041</v>
      </c>
      <c r="E17" s="7" t="s">
        <v>81</v>
      </c>
      <c r="F17" s="7" t="s">
        <v>185</v>
      </c>
      <c r="G17" s="4" t="s">
        <v>330</v>
      </c>
    </row>
    <row r="18" spans="1:7" ht="12.75">
      <c r="A18" s="1">
        <v>9</v>
      </c>
      <c r="B18" t="s">
        <v>331</v>
      </c>
      <c r="C18" s="5" t="s">
        <v>66</v>
      </c>
      <c r="D18" s="6">
        <v>39872</v>
      </c>
      <c r="E18" s="7" t="s">
        <v>67</v>
      </c>
      <c r="F18" s="7" t="s">
        <v>313</v>
      </c>
      <c r="G18" s="4" t="s">
        <v>332</v>
      </c>
    </row>
    <row r="19" spans="1:7" ht="12.75">
      <c r="A19" s="1">
        <v>10</v>
      </c>
      <c r="B19" t="s">
        <v>19</v>
      </c>
      <c r="C19" s="5" t="s">
        <v>51</v>
      </c>
      <c r="D19" s="6">
        <v>44835</v>
      </c>
      <c r="E19" s="7" t="s">
        <v>52</v>
      </c>
      <c r="F19" s="7" t="s">
        <v>82</v>
      </c>
      <c r="G19" s="4" t="s">
        <v>200</v>
      </c>
    </row>
    <row r="20" spans="1:7" ht="12.75">
      <c r="A20" s="1">
        <v>11</v>
      </c>
      <c r="B20" t="s">
        <v>75</v>
      </c>
      <c r="C20" s="5" t="s">
        <v>51</v>
      </c>
      <c r="D20" s="6">
        <v>9041</v>
      </c>
      <c r="E20" s="7" t="s">
        <v>83</v>
      </c>
      <c r="F20" s="7" t="s">
        <v>185</v>
      </c>
      <c r="G20" s="4" t="s">
        <v>333</v>
      </c>
    </row>
    <row r="21" spans="1:7" ht="12.75">
      <c r="A21" s="1">
        <v>12</v>
      </c>
      <c r="B21" t="s">
        <v>20</v>
      </c>
      <c r="C21" s="5" t="s">
        <v>51</v>
      </c>
      <c r="D21" s="6">
        <v>36113</v>
      </c>
      <c r="E21" s="7" t="s">
        <v>84</v>
      </c>
      <c r="F21" s="7" t="s">
        <v>313</v>
      </c>
      <c r="G21" s="4" t="s">
        <v>334</v>
      </c>
    </row>
    <row r="22" spans="1:7" ht="12.75">
      <c r="A22" s="1">
        <v>13</v>
      </c>
      <c r="B22" t="s">
        <v>62</v>
      </c>
      <c r="C22" s="8" t="s">
        <v>51</v>
      </c>
      <c r="D22" s="6">
        <v>10867</v>
      </c>
      <c r="E22" s="9" t="s">
        <v>335</v>
      </c>
      <c r="F22" s="9" t="s">
        <v>186</v>
      </c>
      <c r="G22" s="4" t="s">
        <v>336</v>
      </c>
    </row>
    <row r="23" spans="1:7" ht="12.75">
      <c r="A23" s="1">
        <v>14</v>
      </c>
      <c r="B23" t="s">
        <v>19</v>
      </c>
      <c r="C23" s="5" t="s">
        <v>51</v>
      </c>
      <c r="D23" s="6">
        <v>13058</v>
      </c>
      <c r="E23" s="7" t="s">
        <v>71</v>
      </c>
      <c r="F23" s="7" t="s">
        <v>54</v>
      </c>
      <c r="G23" s="4" t="s">
        <v>337</v>
      </c>
    </row>
    <row r="24" spans="1:7" ht="12.75">
      <c r="A24" s="1">
        <v>15</v>
      </c>
      <c r="B24" t="s">
        <v>40</v>
      </c>
      <c r="C24" s="5" t="s">
        <v>51</v>
      </c>
      <c r="D24" s="6">
        <v>14519</v>
      </c>
      <c r="E24" s="7" t="s">
        <v>214</v>
      </c>
      <c r="F24" s="7" t="s">
        <v>214</v>
      </c>
      <c r="G24" s="4" t="s">
        <v>338</v>
      </c>
    </row>
    <row r="25" spans="1:7" ht="12.75">
      <c r="A25" s="1">
        <v>16</v>
      </c>
      <c r="B25" s="18" t="s">
        <v>16</v>
      </c>
      <c r="C25" s="19" t="s">
        <v>51</v>
      </c>
      <c r="D25" s="6">
        <v>22722</v>
      </c>
      <c r="E25" s="20" t="s">
        <v>377</v>
      </c>
      <c r="F25" s="20" t="s">
        <v>380</v>
      </c>
      <c r="G25" s="21" t="s">
        <v>381</v>
      </c>
    </row>
    <row r="26" spans="1:7" ht="12.75">
      <c r="A26" s="1">
        <v>17</v>
      </c>
      <c r="B26" t="s">
        <v>19</v>
      </c>
      <c r="C26" s="8" t="s">
        <v>51</v>
      </c>
      <c r="D26" s="6">
        <v>20531</v>
      </c>
      <c r="E26" s="22" t="s">
        <v>325</v>
      </c>
      <c r="F26" s="22" t="s">
        <v>318</v>
      </c>
      <c r="G26" s="21" t="s">
        <v>382</v>
      </c>
    </row>
    <row r="27" spans="1:7" ht="12.75">
      <c r="A27" s="1">
        <v>18</v>
      </c>
      <c r="B27" s="18" t="s">
        <v>27</v>
      </c>
      <c r="C27" s="23" t="s">
        <v>57</v>
      </c>
      <c r="D27" s="6">
        <v>32928</v>
      </c>
      <c r="E27" s="22" t="s">
        <v>85</v>
      </c>
      <c r="F27" s="22" t="s">
        <v>313</v>
      </c>
      <c r="G27" s="21" t="s">
        <v>339</v>
      </c>
    </row>
    <row r="28" spans="1:7" ht="12.75">
      <c r="A28" s="1">
        <v>19</v>
      </c>
      <c r="B28" s="18" t="s">
        <v>19</v>
      </c>
      <c r="C28" s="5" t="s">
        <v>51</v>
      </c>
      <c r="D28" s="6">
        <v>13058</v>
      </c>
      <c r="E28" s="20" t="s">
        <v>86</v>
      </c>
      <c r="F28" s="20" t="s">
        <v>54</v>
      </c>
      <c r="G28" s="21" t="s">
        <v>340</v>
      </c>
    </row>
    <row r="29" spans="1:7" ht="12.75">
      <c r="A29" s="1">
        <v>20</v>
      </c>
      <c r="B29" s="18" t="s">
        <v>95</v>
      </c>
      <c r="C29" s="19" t="s">
        <v>51</v>
      </c>
      <c r="D29" s="6">
        <v>46661</v>
      </c>
      <c r="E29" s="20" t="s">
        <v>341</v>
      </c>
      <c r="F29" s="20" t="s">
        <v>54</v>
      </c>
      <c r="G29" s="21" t="s">
        <v>342</v>
      </c>
    </row>
    <row r="30" spans="1:7" ht="12.75">
      <c r="A30" s="1">
        <v>21</v>
      </c>
      <c r="B30" t="s">
        <v>41</v>
      </c>
      <c r="C30" s="5" t="s">
        <v>51</v>
      </c>
      <c r="D30" s="6">
        <v>14885</v>
      </c>
      <c r="E30" s="20" t="s">
        <v>189</v>
      </c>
      <c r="F30" s="20" t="s">
        <v>311</v>
      </c>
      <c r="G30" s="21" t="s">
        <v>343</v>
      </c>
    </row>
    <row r="31" spans="1:7" ht="12.75">
      <c r="A31" s="1">
        <v>22</v>
      </c>
      <c r="B31" s="18" t="s">
        <v>374</v>
      </c>
      <c r="C31" s="19" t="s">
        <v>51</v>
      </c>
      <c r="D31" s="6">
        <v>24180</v>
      </c>
      <c r="E31" s="20" t="s">
        <v>377</v>
      </c>
      <c r="F31" s="20" t="s">
        <v>383</v>
      </c>
      <c r="G31" s="21" t="s">
        <v>384</v>
      </c>
    </row>
    <row r="32" spans="1:7" ht="12.75">
      <c r="A32" s="1">
        <v>23</v>
      </c>
      <c r="B32" s="18" t="s">
        <v>16</v>
      </c>
      <c r="C32" s="19" t="s">
        <v>57</v>
      </c>
      <c r="D32" s="6">
        <v>26207</v>
      </c>
      <c r="E32" s="20" t="s">
        <v>211</v>
      </c>
      <c r="F32" s="20" t="s">
        <v>211</v>
      </c>
      <c r="G32" s="21" t="s">
        <v>344</v>
      </c>
    </row>
    <row r="33" spans="1:7" ht="12.75">
      <c r="A33" s="1">
        <v>24</v>
      </c>
      <c r="B33" s="18" t="s">
        <v>41</v>
      </c>
      <c r="C33" s="5" t="s">
        <v>51</v>
      </c>
      <c r="D33" s="6">
        <v>14885</v>
      </c>
      <c r="E33" s="20" t="s">
        <v>63</v>
      </c>
      <c r="F33" s="20" t="s">
        <v>63</v>
      </c>
      <c r="G33" s="21" t="s">
        <v>345</v>
      </c>
    </row>
    <row r="34" spans="1:7" ht="12.75">
      <c r="A34" s="1">
        <v>25</v>
      </c>
      <c r="B34" s="18" t="s">
        <v>20</v>
      </c>
      <c r="C34" s="19" t="s">
        <v>57</v>
      </c>
      <c r="D34" s="6">
        <v>33978</v>
      </c>
      <c r="E34" s="20" t="s">
        <v>87</v>
      </c>
      <c r="F34" s="20" t="s">
        <v>313</v>
      </c>
      <c r="G34" s="21" t="s">
        <v>346</v>
      </c>
    </row>
    <row r="35" spans="1:7" ht="12.75">
      <c r="A35" s="1">
        <v>26</v>
      </c>
      <c r="B35" s="18" t="s">
        <v>29</v>
      </c>
      <c r="C35" s="5" t="s">
        <v>51</v>
      </c>
      <c r="D35" s="6">
        <v>9041</v>
      </c>
      <c r="E35" s="20" t="s">
        <v>347</v>
      </c>
      <c r="F35" s="20" t="s">
        <v>88</v>
      </c>
      <c r="G35" s="21" t="s">
        <v>348</v>
      </c>
    </row>
    <row r="36" spans="1:7" ht="12.75">
      <c r="A36" s="1">
        <v>27</v>
      </c>
      <c r="B36" s="18" t="s">
        <v>42</v>
      </c>
      <c r="C36" s="19" t="s">
        <v>51</v>
      </c>
      <c r="D36" s="6">
        <v>10136</v>
      </c>
      <c r="E36" s="20" t="s">
        <v>89</v>
      </c>
      <c r="F36" s="20" t="s">
        <v>54</v>
      </c>
      <c r="G36" s="21" t="s">
        <v>201</v>
      </c>
    </row>
    <row r="37" spans="1:7" ht="12.75">
      <c r="A37" s="1">
        <v>28</v>
      </c>
      <c r="B37" t="s">
        <v>60</v>
      </c>
      <c r="C37" s="5" t="s">
        <v>51</v>
      </c>
      <c r="D37" s="6">
        <v>11232</v>
      </c>
      <c r="E37" s="20" t="s">
        <v>61</v>
      </c>
      <c r="F37" s="7" t="s">
        <v>54</v>
      </c>
      <c r="G37" s="21" t="s">
        <v>349</v>
      </c>
    </row>
    <row r="38" spans="1:7" ht="12.75">
      <c r="A38" s="1">
        <v>29</v>
      </c>
      <c r="B38" s="18" t="s">
        <v>62</v>
      </c>
      <c r="C38" s="8" t="s">
        <v>51</v>
      </c>
      <c r="D38" s="6">
        <v>11963</v>
      </c>
      <c r="E38" s="22" t="s">
        <v>63</v>
      </c>
      <c r="F38" s="22" t="s">
        <v>54</v>
      </c>
      <c r="G38" s="21" t="s">
        <v>350</v>
      </c>
    </row>
    <row r="39" spans="1:7" ht="12.75">
      <c r="A39" s="1">
        <v>30</v>
      </c>
      <c r="B39" s="18" t="s">
        <v>96</v>
      </c>
      <c r="C39" s="19" t="s">
        <v>68</v>
      </c>
      <c r="D39" s="6">
        <v>31395</v>
      </c>
      <c r="E39" s="20" t="s">
        <v>351</v>
      </c>
      <c r="F39" s="20" t="s">
        <v>352</v>
      </c>
      <c r="G39" s="21" t="s">
        <v>353</v>
      </c>
    </row>
    <row r="40" spans="1:7" ht="12.75">
      <c r="A40" s="1">
        <v>31</v>
      </c>
      <c r="B40" s="18" t="s">
        <v>60</v>
      </c>
      <c r="C40" s="5" t="s">
        <v>51</v>
      </c>
      <c r="D40" s="6">
        <v>11232</v>
      </c>
      <c r="E40" s="20" t="s">
        <v>90</v>
      </c>
      <c r="F40" s="20" t="s">
        <v>54</v>
      </c>
      <c r="G40" s="21" t="s">
        <v>354</v>
      </c>
    </row>
    <row r="41" spans="1:7" ht="12.75">
      <c r="A41" s="1">
        <v>32</v>
      </c>
      <c r="B41" s="18" t="s">
        <v>385</v>
      </c>
      <c r="C41" s="19" t="s">
        <v>57</v>
      </c>
      <c r="D41" s="6">
        <v>22701</v>
      </c>
      <c r="E41" s="20" t="s">
        <v>377</v>
      </c>
      <c r="F41" s="20" t="s">
        <v>386</v>
      </c>
      <c r="G41" s="21" t="s">
        <v>387</v>
      </c>
    </row>
    <row r="42" spans="1:7" ht="12.75">
      <c r="A42" s="1">
        <v>33</v>
      </c>
      <c r="B42" s="18" t="s">
        <v>19</v>
      </c>
      <c r="C42" s="19" t="s">
        <v>51</v>
      </c>
      <c r="D42" s="6">
        <v>12693</v>
      </c>
      <c r="E42" s="20" t="s">
        <v>91</v>
      </c>
      <c r="F42" s="20" t="s">
        <v>54</v>
      </c>
      <c r="G42" s="21" t="s">
        <v>355</v>
      </c>
    </row>
    <row r="43" spans="1:7" ht="12.75">
      <c r="A43" s="1">
        <v>34</v>
      </c>
      <c r="B43" s="18" t="s">
        <v>42</v>
      </c>
      <c r="C43" s="5" t="s">
        <v>51</v>
      </c>
      <c r="D43" s="6">
        <v>45931</v>
      </c>
      <c r="E43" s="20" t="s">
        <v>81</v>
      </c>
      <c r="F43" s="20" t="s">
        <v>92</v>
      </c>
      <c r="G43" s="21" t="s">
        <v>202</v>
      </c>
    </row>
    <row r="44" spans="1:7" ht="12.75">
      <c r="A44" s="1">
        <v>35</v>
      </c>
      <c r="B44" s="18" t="s">
        <v>24</v>
      </c>
      <c r="C44" s="5" t="s">
        <v>51</v>
      </c>
      <c r="D44" s="6">
        <v>36141</v>
      </c>
      <c r="E44" s="20" t="s">
        <v>55</v>
      </c>
      <c r="F44" s="20" t="s">
        <v>308</v>
      </c>
      <c r="G44" s="21" t="s">
        <v>202</v>
      </c>
    </row>
    <row r="45" spans="1:7" ht="12.75">
      <c r="A45" s="1">
        <v>36</v>
      </c>
      <c r="B45" s="18" t="s">
        <v>41</v>
      </c>
      <c r="C45" s="5" t="s">
        <v>51</v>
      </c>
      <c r="D45" s="6">
        <v>14885</v>
      </c>
      <c r="E45" s="20" t="s">
        <v>303</v>
      </c>
      <c r="F45" s="20" t="s">
        <v>63</v>
      </c>
      <c r="G45" s="21" t="s">
        <v>356</v>
      </c>
    </row>
    <row r="46" spans="1:7" ht="12.75">
      <c r="A46" s="1">
        <v>37</v>
      </c>
      <c r="B46" s="18" t="s">
        <v>388</v>
      </c>
      <c r="C46" s="8" t="s">
        <v>57</v>
      </c>
      <c r="D46" s="6">
        <v>33152</v>
      </c>
      <c r="E46" s="22" t="s">
        <v>58</v>
      </c>
      <c r="F46" s="22" t="s">
        <v>313</v>
      </c>
      <c r="G46" s="21" t="s">
        <v>301</v>
      </c>
    </row>
    <row r="47" spans="1:7" ht="12.75">
      <c r="A47" s="1">
        <v>38</v>
      </c>
      <c r="B47" s="18" t="s">
        <v>75</v>
      </c>
      <c r="C47" s="8" t="s">
        <v>51</v>
      </c>
      <c r="D47" s="6">
        <v>10136</v>
      </c>
      <c r="E47" s="22" t="s">
        <v>93</v>
      </c>
      <c r="F47" s="9" t="s">
        <v>54</v>
      </c>
      <c r="G47" s="21" t="s">
        <v>204</v>
      </c>
    </row>
    <row r="48" spans="1:7" ht="12.75">
      <c r="A48" s="1">
        <v>39</v>
      </c>
      <c r="B48" t="s">
        <v>29</v>
      </c>
      <c r="C48" s="5" t="s">
        <v>51</v>
      </c>
      <c r="D48" s="6">
        <v>11232</v>
      </c>
      <c r="E48" s="20" t="s">
        <v>61</v>
      </c>
      <c r="F48" s="20" t="s">
        <v>54</v>
      </c>
      <c r="G48" s="21" t="s">
        <v>205</v>
      </c>
    </row>
    <row r="49" spans="1:7" ht="12.75">
      <c r="A49" s="1">
        <v>40</v>
      </c>
      <c r="B49" s="18" t="s">
        <v>191</v>
      </c>
      <c r="C49" s="19" t="s">
        <v>51</v>
      </c>
      <c r="D49" s="6">
        <v>13058</v>
      </c>
      <c r="E49" s="20" t="s">
        <v>61</v>
      </c>
      <c r="F49" s="20" t="s">
        <v>54</v>
      </c>
      <c r="G49" s="21" t="s">
        <v>309</v>
      </c>
    </row>
    <row r="50" spans="1:7" ht="12.75">
      <c r="A50" s="1">
        <v>41</v>
      </c>
      <c r="B50" s="18" t="s">
        <v>18</v>
      </c>
      <c r="C50" s="19" t="s">
        <v>57</v>
      </c>
      <c r="D50" s="6">
        <v>24746</v>
      </c>
      <c r="E50" s="20" t="s">
        <v>72</v>
      </c>
      <c r="F50" s="7" t="s">
        <v>54</v>
      </c>
      <c r="G50" s="21" t="s">
        <v>309</v>
      </c>
    </row>
    <row r="51" spans="1:7" ht="12.75">
      <c r="A51" s="1">
        <v>42</v>
      </c>
      <c r="B51" s="18" t="s">
        <v>29</v>
      </c>
      <c r="C51" s="5" t="s">
        <v>51</v>
      </c>
      <c r="D51" s="6">
        <v>8675</v>
      </c>
      <c r="E51" s="20" t="s">
        <v>187</v>
      </c>
      <c r="F51" s="20" t="s">
        <v>54</v>
      </c>
      <c r="G51" s="21" t="s">
        <v>309</v>
      </c>
    </row>
    <row r="52" spans="1:7" ht="12.75">
      <c r="A52" s="1">
        <v>43</v>
      </c>
      <c r="B52" s="18" t="s">
        <v>29</v>
      </c>
      <c r="C52" s="5" t="s">
        <v>51</v>
      </c>
      <c r="D52" s="6">
        <v>11597</v>
      </c>
      <c r="E52" s="20" t="s">
        <v>91</v>
      </c>
      <c r="F52" s="20" t="s">
        <v>54</v>
      </c>
      <c r="G52" s="21" t="s">
        <v>357</v>
      </c>
    </row>
    <row r="53" spans="1:7" ht="12.75">
      <c r="A53" s="1">
        <v>44</v>
      </c>
      <c r="B53" s="18" t="s">
        <v>389</v>
      </c>
      <c r="C53" s="19" t="s">
        <v>57</v>
      </c>
      <c r="D53" s="6">
        <v>22920</v>
      </c>
      <c r="E53" s="20" t="s">
        <v>211</v>
      </c>
      <c r="F53" s="20" t="s">
        <v>211</v>
      </c>
      <c r="G53" s="21" t="s">
        <v>358</v>
      </c>
    </row>
    <row r="54" spans="1:7" ht="12.75">
      <c r="A54" s="1">
        <v>45</v>
      </c>
      <c r="B54" s="18" t="s">
        <v>179</v>
      </c>
      <c r="C54" s="5" t="s">
        <v>51</v>
      </c>
      <c r="D54" s="6">
        <v>9771</v>
      </c>
      <c r="E54" s="20" t="s">
        <v>341</v>
      </c>
      <c r="F54" s="7" t="s">
        <v>54</v>
      </c>
      <c r="G54" s="21" t="s">
        <v>359</v>
      </c>
    </row>
    <row r="55" spans="1:7" ht="12.75">
      <c r="A55" s="1">
        <v>46</v>
      </c>
      <c r="B55" s="18" t="s">
        <v>305</v>
      </c>
      <c r="C55" s="5" t="s">
        <v>51</v>
      </c>
      <c r="D55" s="6">
        <v>14885</v>
      </c>
      <c r="E55" s="20" t="s">
        <v>69</v>
      </c>
      <c r="F55" s="20" t="s">
        <v>311</v>
      </c>
      <c r="G55" s="21" t="s">
        <v>302</v>
      </c>
    </row>
    <row r="56" spans="1:7" ht="12.75">
      <c r="A56" s="1">
        <v>47</v>
      </c>
      <c r="B56" s="18" t="s">
        <v>40</v>
      </c>
      <c r="C56" s="5" t="s">
        <v>51</v>
      </c>
      <c r="D56" s="6">
        <v>14519</v>
      </c>
      <c r="E56" s="20" t="s">
        <v>120</v>
      </c>
      <c r="F56" s="20" t="s">
        <v>186</v>
      </c>
      <c r="G56" s="21" t="s">
        <v>207</v>
      </c>
    </row>
    <row r="57" spans="1:7" ht="12.75">
      <c r="A57" s="1">
        <v>48</v>
      </c>
      <c r="B57" s="18" t="s">
        <v>62</v>
      </c>
      <c r="C57" s="5" t="s">
        <v>51</v>
      </c>
      <c r="D57" s="6">
        <v>10867</v>
      </c>
      <c r="E57" s="20" t="s">
        <v>390</v>
      </c>
      <c r="F57" s="7" t="s">
        <v>186</v>
      </c>
      <c r="G57" s="4" t="s">
        <v>360</v>
      </c>
    </row>
    <row r="58" spans="1:7" ht="12.75">
      <c r="A58" s="1">
        <v>49</v>
      </c>
      <c r="B58" s="18" t="s">
        <v>60</v>
      </c>
      <c r="C58" s="19" t="s">
        <v>51</v>
      </c>
      <c r="D58" s="6">
        <v>11597</v>
      </c>
      <c r="E58" s="20" t="s">
        <v>186</v>
      </c>
      <c r="F58" s="20" t="s">
        <v>54</v>
      </c>
      <c r="G58" s="4" t="s">
        <v>360</v>
      </c>
    </row>
    <row r="59" spans="1:7" ht="12.75">
      <c r="A59" s="1">
        <v>50</v>
      </c>
      <c r="B59" s="18" t="s">
        <v>28</v>
      </c>
      <c r="C59" s="5" t="s">
        <v>51</v>
      </c>
      <c r="D59" s="6">
        <v>12328</v>
      </c>
      <c r="E59" s="20" t="s">
        <v>188</v>
      </c>
      <c r="F59" s="20" t="s">
        <v>54</v>
      </c>
      <c r="G59" s="4" t="s">
        <v>360</v>
      </c>
    </row>
  </sheetData>
  <sheetProtection/>
  <mergeCells count="4">
    <mergeCell ref="A2:G2"/>
    <mergeCell ref="A4:G4"/>
    <mergeCell ref="A5:G5"/>
    <mergeCell ref="A7:G7"/>
  </mergeCells>
  <printOptions horizontalCentered="1"/>
  <pageMargins left="0.15748031496062992" right="0.15748031496062992" top="0.5905511811023623" bottom="0.5905511811023623" header="0" footer="0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9.7109375" style="0" customWidth="1"/>
    <col min="3" max="3" width="16.7109375" style="0" customWidth="1"/>
    <col min="4" max="4" width="10.7109375" style="1" customWidth="1"/>
    <col min="5" max="5" width="26.421875" style="0" bestFit="1" customWidth="1"/>
    <col min="6" max="6" width="28.57421875" style="0" bestFit="1" customWidth="1"/>
    <col min="7" max="7" width="9.140625" style="4" customWidth="1"/>
  </cols>
  <sheetData>
    <row r="2" spans="1:7" ht="20.25">
      <c r="A2" s="10" t="s">
        <v>97</v>
      </c>
      <c r="B2" s="10"/>
      <c r="C2" s="10"/>
      <c r="D2" s="10"/>
      <c r="E2" s="10"/>
      <c r="F2" s="10"/>
      <c r="G2" s="10"/>
    </row>
    <row r="4" spans="1:7" ht="18">
      <c r="A4" s="11" t="s">
        <v>98</v>
      </c>
      <c r="B4" s="11"/>
      <c r="C4" s="11"/>
      <c r="D4" s="11"/>
      <c r="E4" s="11"/>
      <c r="F4" s="11"/>
      <c r="G4" s="11"/>
    </row>
    <row r="5" spans="1:7" ht="18">
      <c r="A5" s="11" t="s">
        <v>45</v>
      </c>
      <c r="B5" s="11"/>
      <c r="C5" s="11"/>
      <c r="D5" s="11"/>
      <c r="E5" s="11"/>
      <c r="F5" s="11"/>
      <c r="G5" s="11"/>
    </row>
    <row r="7" spans="1:7" ht="15">
      <c r="A7" s="12" t="s">
        <v>375</v>
      </c>
      <c r="B7" s="12"/>
      <c r="C7" s="12"/>
      <c r="D7" s="12"/>
      <c r="E7" s="12"/>
      <c r="F7" s="12"/>
      <c r="G7" s="12"/>
    </row>
    <row r="9" spans="1:7" ht="12.75">
      <c r="A9" s="1" t="s">
        <v>2</v>
      </c>
      <c r="B9" t="s">
        <v>3</v>
      </c>
      <c r="C9" t="s">
        <v>46</v>
      </c>
      <c r="D9" s="1" t="s">
        <v>47</v>
      </c>
      <c r="E9" t="s">
        <v>48</v>
      </c>
      <c r="F9" t="s">
        <v>49</v>
      </c>
      <c r="G9" s="4" t="s">
        <v>50</v>
      </c>
    </row>
    <row r="10" spans="1:7" ht="12.75">
      <c r="A10" s="1">
        <v>1</v>
      </c>
      <c r="B10" t="s">
        <v>99</v>
      </c>
      <c r="C10" t="s">
        <v>57</v>
      </c>
      <c r="D10" s="3">
        <v>37954</v>
      </c>
      <c r="E10" t="s">
        <v>100</v>
      </c>
      <c r="F10" t="s">
        <v>361</v>
      </c>
      <c r="G10" s="4" t="s">
        <v>217</v>
      </c>
    </row>
    <row r="11" spans="1:7" ht="12.75">
      <c r="A11" s="1">
        <v>2</v>
      </c>
      <c r="B11" t="s">
        <v>102</v>
      </c>
      <c r="C11" t="s">
        <v>57</v>
      </c>
      <c r="D11" s="3">
        <v>38696</v>
      </c>
      <c r="E11" t="s">
        <v>67</v>
      </c>
      <c r="F11" t="s">
        <v>103</v>
      </c>
      <c r="G11" s="4" t="s">
        <v>218</v>
      </c>
    </row>
    <row r="12" spans="1:7" ht="12.75">
      <c r="A12" s="1">
        <v>3</v>
      </c>
      <c r="B12" t="s">
        <v>20</v>
      </c>
      <c r="C12" t="s">
        <v>51</v>
      </c>
      <c r="D12" s="3">
        <v>38010</v>
      </c>
      <c r="E12" t="s">
        <v>94</v>
      </c>
      <c r="F12" t="s">
        <v>362</v>
      </c>
      <c r="G12" s="4" t="s">
        <v>219</v>
      </c>
    </row>
    <row r="13" spans="1:7" ht="12.75">
      <c r="A13" s="1">
        <v>4</v>
      </c>
      <c r="B13" t="s">
        <v>104</v>
      </c>
      <c r="C13" t="s">
        <v>57</v>
      </c>
      <c r="D13" s="3">
        <v>38766</v>
      </c>
      <c r="E13" t="s">
        <v>61</v>
      </c>
      <c r="F13" t="s">
        <v>363</v>
      </c>
      <c r="G13" s="4" t="s">
        <v>220</v>
      </c>
    </row>
    <row r="14" spans="1:7" ht="12.75">
      <c r="A14" s="1">
        <v>5</v>
      </c>
      <c r="B14" t="s">
        <v>105</v>
      </c>
      <c r="C14" t="s">
        <v>57</v>
      </c>
      <c r="D14" s="3">
        <v>37954</v>
      </c>
      <c r="E14" t="s">
        <v>100</v>
      </c>
      <c r="F14" t="s">
        <v>101</v>
      </c>
      <c r="G14" s="4" t="s">
        <v>221</v>
      </c>
    </row>
    <row r="15" spans="1:7" ht="12.75">
      <c r="A15" s="1">
        <v>6</v>
      </c>
      <c r="B15" t="s">
        <v>106</v>
      </c>
      <c r="C15" t="s">
        <v>57</v>
      </c>
      <c r="D15" s="3">
        <v>37954</v>
      </c>
      <c r="E15" t="s">
        <v>100</v>
      </c>
      <c r="F15" t="s">
        <v>101</v>
      </c>
      <c r="G15" s="4" t="s">
        <v>222</v>
      </c>
    </row>
    <row r="16" spans="1:7" ht="12.75">
      <c r="A16" s="1">
        <v>7</v>
      </c>
      <c r="B16" t="s">
        <v>21</v>
      </c>
      <c r="C16" t="s">
        <v>51</v>
      </c>
      <c r="D16" s="3">
        <v>34314</v>
      </c>
      <c r="E16" t="s">
        <v>84</v>
      </c>
      <c r="F16" t="s">
        <v>364</v>
      </c>
      <c r="G16" s="4" t="s">
        <v>223</v>
      </c>
    </row>
    <row r="17" spans="1:7" ht="12.75">
      <c r="A17" s="1">
        <v>8</v>
      </c>
      <c r="B17" t="s">
        <v>107</v>
      </c>
      <c r="C17" t="s">
        <v>57</v>
      </c>
      <c r="D17" s="3">
        <v>37954</v>
      </c>
      <c r="E17" t="s">
        <v>100</v>
      </c>
      <c r="F17" t="s">
        <v>101</v>
      </c>
      <c r="G17" s="4" t="s">
        <v>224</v>
      </c>
    </row>
    <row r="18" spans="1:7" ht="12.75">
      <c r="A18" s="1">
        <v>9</v>
      </c>
      <c r="B18" t="s">
        <v>24</v>
      </c>
      <c r="C18" t="s">
        <v>51</v>
      </c>
      <c r="D18" s="3">
        <v>32536</v>
      </c>
      <c r="E18" t="s">
        <v>108</v>
      </c>
      <c r="F18" t="s">
        <v>108</v>
      </c>
      <c r="G18" s="4" t="s">
        <v>225</v>
      </c>
    </row>
    <row r="19" spans="1:7" ht="12.75">
      <c r="A19" s="1">
        <v>10</v>
      </c>
      <c r="B19" t="s">
        <v>109</v>
      </c>
      <c r="C19" t="s">
        <v>57</v>
      </c>
      <c r="D19" s="3">
        <v>38766</v>
      </c>
      <c r="E19" t="s">
        <v>61</v>
      </c>
      <c r="F19" t="s">
        <v>363</v>
      </c>
      <c r="G19" s="4" t="s">
        <v>226</v>
      </c>
    </row>
    <row r="20" spans="1:7" ht="12.75">
      <c r="A20" s="1">
        <v>11</v>
      </c>
      <c r="B20" t="s">
        <v>110</v>
      </c>
      <c r="C20" t="s">
        <v>57</v>
      </c>
      <c r="D20" s="3">
        <v>38766</v>
      </c>
      <c r="E20" t="s">
        <v>61</v>
      </c>
      <c r="F20" t="s">
        <v>363</v>
      </c>
      <c r="G20" s="4" t="s">
        <v>226</v>
      </c>
    </row>
    <row r="21" spans="1:7" ht="12.75">
      <c r="A21" s="1">
        <v>12</v>
      </c>
      <c r="B21" t="s">
        <v>111</v>
      </c>
      <c r="C21" t="s">
        <v>57</v>
      </c>
      <c r="D21" s="3">
        <v>36862</v>
      </c>
      <c r="E21" t="s">
        <v>365</v>
      </c>
      <c r="F21" t="s">
        <v>85</v>
      </c>
      <c r="G21" s="4" t="s">
        <v>227</v>
      </c>
    </row>
    <row r="22" spans="1:7" ht="12.75">
      <c r="A22" s="1">
        <v>13</v>
      </c>
      <c r="B22" t="s">
        <v>21</v>
      </c>
      <c r="C22" t="s">
        <v>51</v>
      </c>
      <c r="D22" s="3">
        <v>31465</v>
      </c>
      <c r="E22" t="s">
        <v>113</v>
      </c>
      <c r="F22" t="s">
        <v>114</v>
      </c>
      <c r="G22" s="4" t="s">
        <v>228</v>
      </c>
    </row>
    <row r="23" spans="1:7" ht="12.75">
      <c r="A23" s="1">
        <v>14</v>
      </c>
      <c r="B23" t="s">
        <v>115</v>
      </c>
      <c r="C23" t="s">
        <v>57</v>
      </c>
      <c r="D23" s="3">
        <v>31710</v>
      </c>
      <c r="E23" t="s">
        <v>116</v>
      </c>
      <c r="F23" t="s">
        <v>366</v>
      </c>
      <c r="G23" s="4" t="s">
        <v>229</v>
      </c>
    </row>
    <row r="24" spans="1:7" ht="12.75">
      <c r="A24" s="1">
        <v>15</v>
      </c>
      <c r="B24" t="s">
        <v>21</v>
      </c>
      <c r="C24" t="s">
        <v>51</v>
      </c>
      <c r="D24" s="3">
        <v>34272</v>
      </c>
      <c r="E24" t="s">
        <v>117</v>
      </c>
      <c r="F24" t="s">
        <v>118</v>
      </c>
      <c r="G24" s="4" t="s">
        <v>230</v>
      </c>
    </row>
    <row r="25" spans="1:7" ht="12.75">
      <c r="A25" s="1">
        <v>16</v>
      </c>
      <c r="B25" t="s">
        <v>36</v>
      </c>
      <c r="C25" t="s">
        <v>57</v>
      </c>
      <c r="D25" s="3">
        <v>36932</v>
      </c>
      <c r="E25" t="s">
        <v>67</v>
      </c>
      <c r="F25" t="s">
        <v>119</v>
      </c>
      <c r="G25" s="4" t="s">
        <v>231</v>
      </c>
    </row>
    <row r="26" spans="1:7" ht="12.75">
      <c r="A26" s="1">
        <v>17</v>
      </c>
      <c r="B26" t="s">
        <v>27</v>
      </c>
      <c r="C26" t="s">
        <v>57</v>
      </c>
      <c r="D26" s="3">
        <v>32886</v>
      </c>
      <c r="E26" t="s">
        <v>113</v>
      </c>
      <c r="F26" t="s">
        <v>114</v>
      </c>
      <c r="G26" s="4" t="s">
        <v>232</v>
      </c>
    </row>
    <row r="27" spans="1:7" ht="12.75">
      <c r="A27" s="1">
        <v>18</v>
      </c>
      <c r="B27" t="s">
        <v>111</v>
      </c>
      <c r="C27" t="s">
        <v>57</v>
      </c>
      <c r="D27" s="3">
        <v>36918</v>
      </c>
      <c r="E27" t="s">
        <v>120</v>
      </c>
      <c r="F27" t="s">
        <v>121</v>
      </c>
      <c r="G27" s="4" t="s">
        <v>233</v>
      </c>
    </row>
    <row r="28" spans="1:7" ht="12.75">
      <c r="A28" s="1">
        <v>19</v>
      </c>
      <c r="B28" t="s">
        <v>122</v>
      </c>
      <c r="C28" t="s">
        <v>57</v>
      </c>
      <c r="D28" s="3">
        <v>38696</v>
      </c>
      <c r="E28" t="s">
        <v>67</v>
      </c>
      <c r="F28" t="s">
        <v>103</v>
      </c>
      <c r="G28" s="4" t="s">
        <v>234</v>
      </c>
    </row>
    <row r="29" spans="1:7" ht="12.75">
      <c r="A29" s="1">
        <v>20</v>
      </c>
      <c r="B29" t="s">
        <v>123</v>
      </c>
      <c r="C29" t="s">
        <v>51</v>
      </c>
      <c r="D29" s="3">
        <v>36505</v>
      </c>
      <c r="E29" t="s">
        <v>124</v>
      </c>
      <c r="F29" t="s">
        <v>313</v>
      </c>
      <c r="G29" s="4" t="s">
        <v>235</v>
      </c>
    </row>
    <row r="30" spans="1:7" ht="12.75">
      <c r="A30" s="1">
        <v>21</v>
      </c>
      <c r="B30" t="s">
        <v>24</v>
      </c>
      <c r="C30" t="s">
        <v>51</v>
      </c>
      <c r="D30" s="3">
        <v>36946</v>
      </c>
      <c r="E30" t="s">
        <v>63</v>
      </c>
      <c r="F30" t="s">
        <v>313</v>
      </c>
      <c r="G30" s="4" t="s">
        <v>236</v>
      </c>
    </row>
    <row r="31" spans="1:7" ht="12.75">
      <c r="A31" s="1">
        <v>22</v>
      </c>
      <c r="B31" t="s">
        <v>125</v>
      </c>
      <c r="C31" t="s">
        <v>57</v>
      </c>
      <c r="D31" s="3">
        <v>36211</v>
      </c>
      <c r="E31" t="s">
        <v>74</v>
      </c>
      <c r="F31" t="s">
        <v>367</v>
      </c>
      <c r="G31" s="4" t="s">
        <v>237</v>
      </c>
    </row>
    <row r="32" spans="1:7" ht="12.75">
      <c r="A32" s="1">
        <v>23</v>
      </c>
      <c r="B32" t="s">
        <v>111</v>
      </c>
      <c r="C32" t="s">
        <v>51</v>
      </c>
      <c r="D32" s="3">
        <v>37604</v>
      </c>
      <c r="E32" t="s">
        <v>126</v>
      </c>
      <c r="F32" t="s">
        <v>313</v>
      </c>
      <c r="G32" s="4" t="s">
        <v>238</v>
      </c>
    </row>
    <row r="33" spans="1:7" ht="12.75">
      <c r="A33" s="1">
        <v>24</v>
      </c>
      <c r="B33" t="s">
        <v>127</v>
      </c>
      <c r="C33" t="s">
        <v>57</v>
      </c>
      <c r="D33" s="3">
        <v>36862</v>
      </c>
      <c r="E33" t="s">
        <v>365</v>
      </c>
      <c r="F33" t="s">
        <v>85</v>
      </c>
      <c r="G33" s="4" t="s">
        <v>239</v>
      </c>
    </row>
    <row r="34" spans="1:7" ht="12.75">
      <c r="A34" s="1">
        <v>25</v>
      </c>
      <c r="B34" t="s">
        <v>36</v>
      </c>
      <c r="C34" t="s">
        <v>66</v>
      </c>
      <c r="D34" s="3">
        <v>39837</v>
      </c>
      <c r="E34" t="s">
        <v>108</v>
      </c>
      <c r="F34" t="s">
        <v>313</v>
      </c>
      <c r="G34" s="4" t="s">
        <v>239</v>
      </c>
    </row>
    <row r="35" spans="1:7" ht="12.75">
      <c r="A35" s="1">
        <v>26</v>
      </c>
      <c r="B35" t="s">
        <v>240</v>
      </c>
      <c r="C35" t="s">
        <v>57</v>
      </c>
      <c r="D35" s="3">
        <v>37282</v>
      </c>
      <c r="E35" t="s">
        <v>87</v>
      </c>
      <c r="F35" t="s">
        <v>119</v>
      </c>
      <c r="G35" s="4" t="s">
        <v>241</v>
      </c>
    </row>
    <row r="36" spans="1:7" ht="12.75">
      <c r="A36" s="1">
        <v>27</v>
      </c>
      <c r="B36" t="s">
        <v>242</v>
      </c>
      <c r="C36" t="s">
        <v>68</v>
      </c>
      <c r="D36" s="3">
        <v>32522</v>
      </c>
      <c r="E36" t="s">
        <v>67</v>
      </c>
      <c r="F36" t="s">
        <v>368</v>
      </c>
      <c r="G36" s="4" t="s">
        <v>243</v>
      </c>
    </row>
    <row r="37" spans="1:7" ht="12.75">
      <c r="A37" s="1">
        <v>28</v>
      </c>
      <c r="B37" t="s">
        <v>244</v>
      </c>
      <c r="C37" t="s">
        <v>245</v>
      </c>
      <c r="D37" s="3">
        <v>39481</v>
      </c>
      <c r="E37" t="s">
        <v>94</v>
      </c>
      <c r="F37" t="s">
        <v>313</v>
      </c>
      <c r="G37" s="4" t="s">
        <v>246</v>
      </c>
    </row>
    <row r="38" spans="1:7" ht="12.75">
      <c r="A38" s="1">
        <v>29</v>
      </c>
      <c r="B38" t="s">
        <v>247</v>
      </c>
      <c r="C38" t="s">
        <v>51</v>
      </c>
      <c r="D38" s="3">
        <v>38010</v>
      </c>
      <c r="E38" t="s">
        <v>94</v>
      </c>
      <c r="F38" t="s">
        <v>362</v>
      </c>
      <c r="G38" s="4" t="s">
        <v>248</v>
      </c>
    </row>
    <row r="39" spans="1:7" ht="12.75">
      <c r="A39" s="1">
        <v>30</v>
      </c>
      <c r="B39" t="s">
        <v>249</v>
      </c>
      <c r="C39" t="s">
        <v>51</v>
      </c>
      <c r="D39" s="3">
        <v>35035</v>
      </c>
      <c r="E39" t="s">
        <v>100</v>
      </c>
      <c r="F39" t="s">
        <v>351</v>
      </c>
      <c r="G39" s="4" t="s">
        <v>250</v>
      </c>
    </row>
    <row r="40" spans="1:7" ht="12.75">
      <c r="A40" s="1">
        <v>31</v>
      </c>
      <c r="B40" t="s">
        <v>21</v>
      </c>
      <c r="C40" t="s">
        <v>51</v>
      </c>
      <c r="D40" s="3">
        <v>35721</v>
      </c>
      <c r="E40" t="s">
        <v>87</v>
      </c>
      <c r="F40" t="s">
        <v>251</v>
      </c>
      <c r="G40" s="4" t="s">
        <v>252</v>
      </c>
    </row>
    <row r="41" spans="1:7" ht="12.75">
      <c r="A41" s="1">
        <v>32</v>
      </c>
      <c r="B41" t="s">
        <v>122</v>
      </c>
      <c r="C41" t="s">
        <v>57</v>
      </c>
      <c r="D41" s="3">
        <v>36876</v>
      </c>
      <c r="E41" t="s">
        <v>87</v>
      </c>
      <c r="F41" t="s">
        <v>119</v>
      </c>
      <c r="G41" s="4" t="s">
        <v>253</v>
      </c>
    </row>
    <row r="42" spans="1:7" ht="12.75">
      <c r="A42" s="1">
        <v>33</v>
      </c>
      <c r="B42" t="s">
        <v>254</v>
      </c>
      <c r="C42" t="s">
        <v>57</v>
      </c>
      <c r="D42" s="3">
        <v>38766</v>
      </c>
      <c r="E42" t="s">
        <v>61</v>
      </c>
      <c r="F42" t="s">
        <v>363</v>
      </c>
      <c r="G42" s="4" t="s">
        <v>253</v>
      </c>
    </row>
    <row r="43" spans="1:7" ht="12.75">
      <c r="A43" s="1">
        <v>34</v>
      </c>
      <c r="B43" t="s">
        <v>125</v>
      </c>
      <c r="C43" t="s">
        <v>57</v>
      </c>
      <c r="D43" s="3">
        <v>36099</v>
      </c>
      <c r="E43" t="s">
        <v>67</v>
      </c>
      <c r="F43" t="s">
        <v>255</v>
      </c>
      <c r="G43" s="4" t="s">
        <v>256</v>
      </c>
    </row>
    <row r="44" spans="1:7" ht="12.75">
      <c r="A44" s="1">
        <v>35</v>
      </c>
      <c r="B44" t="s">
        <v>24</v>
      </c>
      <c r="C44" t="s">
        <v>51</v>
      </c>
      <c r="D44" s="3">
        <v>32900</v>
      </c>
      <c r="E44" t="s">
        <v>63</v>
      </c>
      <c r="F44" t="s">
        <v>257</v>
      </c>
      <c r="G44" s="4" t="s">
        <v>258</v>
      </c>
    </row>
    <row r="45" spans="1:7" ht="12.75">
      <c r="A45" s="1">
        <v>36</v>
      </c>
      <c r="B45" t="s">
        <v>21</v>
      </c>
      <c r="C45" t="s">
        <v>51</v>
      </c>
      <c r="D45" s="3">
        <v>32536</v>
      </c>
      <c r="E45" t="s">
        <v>108</v>
      </c>
      <c r="F45" t="s">
        <v>108</v>
      </c>
      <c r="G45" s="4" t="s">
        <v>259</v>
      </c>
    </row>
    <row r="46" spans="1:7" ht="12.75">
      <c r="A46" s="1">
        <v>37</v>
      </c>
      <c r="B46" t="s">
        <v>111</v>
      </c>
      <c r="C46" t="s">
        <v>57</v>
      </c>
      <c r="D46" s="3">
        <v>36932</v>
      </c>
      <c r="E46" t="s">
        <v>67</v>
      </c>
      <c r="F46" t="s">
        <v>119</v>
      </c>
      <c r="G46" s="4" t="s">
        <v>260</v>
      </c>
    </row>
    <row r="47" spans="1:7" ht="12.75">
      <c r="A47" s="1">
        <v>38</v>
      </c>
      <c r="B47" t="s">
        <v>36</v>
      </c>
      <c r="C47" t="s">
        <v>66</v>
      </c>
      <c r="D47" s="3">
        <v>39053</v>
      </c>
      <c r="E47" t="s">
        <v>113</v>
      </c>
      <c r="F47" t="s">
        <v>114</v>
      </c>
      <c r="G47" s="4" t="s">
        <v>260</v>
      </c>
    </row>
    <row r="48" spans="1:7" ht="12.75">
      <c r="A48" s="1">
        <v>39</v>
      </c>
      <c r="B48" t="s">
        <v>96</v>
      </c>
      <c r="C48" t="s">
        <v>68</v>
      </c>
      <c r="D48" s="3">
        <v>31423</v>
      </c>
      <c r="E48" t="s">
        <v>84</v>
      </c>
      <c r="F48" t="s">
        <v>261</v>
      </c>
      <c r="G48" s="4" t="s">
        <v>262</v>
      </c>
    </row>
    <row r="49" spans="1:7" ht="12.75">
      <c r="A49" s="1">
        <v>40</v>
      </c>
      <c r="B49" t="s">
        <v>20</v>
      </c>
      <c r="C49" t="s">
        <v>51</v>
      </c>
      <c r="D49" s="3">
        <v>35469</v>
      </c>
      <c r="E49" t="s">
        <v>263</v>
      </c>
      <c r="F49" t="s">
        <v>363</v>
      </c>
      <c r="G49" s="4" t="s">
        <v>262</v>
      </c>
    </row>
    <row r="50" spans="1:7" ht="12.75">
      <c r="A50" s="1">
        <v>41</v>
      </c>
      <c r="B50" t="s">
        <v>21</v>
      </c>
      <c r="C50" t="s">
        <v>51</v>
      </c>
      <c r="D50" s="3">
        <v>36099</v>
      </c>
      <c r="E50" t="s">
        <v>67</v>
      </c>
      <c r="F50" t="s">
        <v>264</v>
      </c>
      <c r="G50" s="4" t="s">
        <v>265</v>
      </c>
    </row>
    <row r="51" spans="1:7" ht="12.75">
      <c r="A51" s="1">
        <v>42</v>
      </c>
      <c r="B51" t="s">
        <v>125</v>
      </c>
      <c r="C51" t="s">
        <v>51</v>
      </c>
      <c r="D51" s="3">
        <v>36946</v>
      </c>
      <c r="E51" t="s">
        <v>63</v>
      </c>
      <c r="F51" t="s">
        <v>313</v>
      </c>
      <c r="G51" s="4" t="s">
        <v>266</v>
      </c>
    </row>
    <row r="52" spans="1:7" ht="12.75">
      <c r="A52" s="1">
        <v>43</v>
      </c>
      <c r="B52" t="s">
        <v>31</v>
      </c>
      <c r="C52" t="s">
        <v>57</v>
      </c>
      <c r="D52" s="3">
        <v>31101</v>
      </c>
      <c r="E52" t="s">
        <v>126</v>
      </c>
      <c r="F52" t="s">
        <v>215</v>
      </c>
      <c r="G52" s="4" t="s">
        <v>267</v>
      </c>
    </row>
    <row r="53" spans="1:7" ht="12.75">
      <c r="A53" s="1">
        <v>44</v>
      </c>
      <c r="B53" t="s">
        <v>123</v>
      </c>
      <c r="C53" t="s">
        <v>51</v>
      </c>
      <c r="D53" s="3">
        <v>36568</v>
      </c>
      <c r="E53" t="s">
        <v>74</v>
      </c>
      <c r="F53" t="s">
        <v>313</v>
      </c>
      <c r="G53" s="4" t="s">
        <v>268</v>
      </c>
    </row>
    <row r="54" spans="1:7" ht="12.75">
      <c r="A54" s="1">
        <v>45</v>
      </c>
      <c r="B54" t="s">
        <v>31</v>
      </c>
      <c r="C54" t="s">
        <v>51</v>
      </c>
      <c r="D54" s="3">
        <v>31815</v>
      </c>
      <c r="E54" t="s">
        <v>269</v>
      </c>
      <c r="F54" t="s">
        <v>270</v>
      </c>
      <c r="G54" s="4" t="s">
        <v>271</v>
      </c>
    </row>
    <row r="55" spans="1:7" ht="12.75">
      <c r="A55" s="1">
        <v>46</v>
      </c>
      <c r="B55" t="s">
        <v>272</v>
      </c>
      <c r="C55" t="s">
        <v>57</v>
      </c>
      <c r="D55" s="3">
        <v>36183</v>
      </c>
      <c r="E55" t="s">
        <v>273</v>
      </c>
      <c r="F55" t="s">
        <v>369</v>
      </c>
      <c r="G55" s="4" t="s">
        <v>271</v>
      </c>
    </row>
    <row r="56" spans="1:7" ht="12.75">
      <c r="A56" s="1">
        <v>47</v>
      </c>
      <c r="B56" t="s">
        <v>20</v>
      </c>
      <c r="C56" t="s">
        <v>51</v>
      </c>
      <c r="D56" s="3">
        <v>37268</v>
      </c>
      <c r="E56" t="s">
        <v>63</v>
      </c>
      <c r="F56" t="s">
        <v>313</v>
      </c>
      <c r="G56" s="4" t="s">
        <v>274</v>
      </c>
    </row>
    <row r="57" spans="1:7" ht="12.75">
      <c r="A57" s="1">
        <v>48</v>
      </c>
      <c r="B57" t="s">
        <v>123</v>
      </c>
      <c r="C57" t="s">
        <v>51</v>
      </c>
      <c r="D57" s="3">
        <v>36449</v>
      </c>
      <c r="E57" t="s">
        <v>275</v>
      </c>
      <c r="F57" t="s">
        <v>276</v>
      </c>
      <c r="G57" s="4" t="s">
        <v>277</v>
      </c>
    </row>
    <row r="58" spans="1:7" ht="12.75">
      <c r="A58" s="1">
        <v>49</v>
      </c>
      <c r="B58" t="s">
        <v>115</v>
      </c>
      <c r="C58" t="s">
        <v>51</v>
      </c>
      <c r="D58" s="3">
        <v>36568</v>
      </c>
      <c r="E58" t="s">
        <v>74</v>
      </c>
      <c r="F58" t="s">
        <v>313</v>
      </c>
      <c r="G58" s="4" t="s">
        <v>278</v>
      </c>
    </row>
    <row r="59" spans="1:7" ht="12.75">
      <c r="A59" s="1">
        <v>50</v>
      </c>
      <c r="B59" t="s">
        <v>21</v>
      </c>
      <c r="C59" t="s">
        <v>51</v>
      </c>
      <c r="D59" s="3">
        <v>31815</v>
      </c>
      <c r="E59" t="s">
        <v>269</v>
      </c>
      <c r="F59" t="s">
        <v>270</v>
      </c>
      <c r="G59" s="4" t="s">
        <v>278</v>
      </c>
    </row>
  </sheetData>
  <sheetProtection/>
  <mergeCells count="4">
    <mergeCell ref="A2:G2"/>
    <mergeCell ref="A4:G4"/>
    <mergeCell ref="A5:G5"/>
    <mergeCell ref="A7:G7"/>
  </mergeCells>
  <printOptions horizontalCentered="1"/>
  <pageMargins left="0" right="0" top="0.3937007874015748" bottom="0.3937007874015748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8.7109375" style="0" customWidth="1"/>
    <col min="3" max="7" width="10.7109375" style="1" customWidth="1"/>
    <col min="8" max="8" width="10.8515625" style="1" customWidth="1"/>
    <col min="9" max="9" width="10.7109375" style="2" customWidth="1"/>
  </cols>
  <sheetData>
    <row r="2" spans="1:9" ht="19.5">
      <c r="A2" s="13" t="s">
        <v>156</v>
      </c>
      <c r="B2" s="13"/>
      <c r="C2" s="13"/>
      <c r="D2" s="13"/>
      <c r="E2" s="13"/>
      <c r="F2" s="13"/>
      <c r="G2" s="13"/>
      <c r="H2" s="13"/>
      <c r="I2" s="13"/>
    </row>
    <row r="4" spans="1:9" ht="15.75">
      <c r="A4" s="14" t="s">
        <v>98</v>
      </c>
      <c r="B4" s="14"/>
      <c r="C4" s="14"/>
      <c r="D4" s="14"/>
      <c r="E4" s="14"/>
      <c r="F4" s="14"/>
      <c r="G4" s="14"/>
      <c r="H4" s="14"/>
      <c r="I4" s="14"/>
    </row>
    <row r="5" spans="1:9" ht="15.75">
      <c r="A5" s="14" t="s">
        <v>45</v>
      </c>
      <c r="B5" s="14"/>
      <c r="C5" s="14"/>
      <c r="D5" s="14"/>
      <c r="E5" s="14"/>
      <c r="F5" s="14"/>
      <c r="G5" s="14"/>
      <c r="H5" s="14"/>
      <c r="I5" s="14"/>
    </row>
    <row r="7" spans="1:9" ht="15">
      <c r="A7" s="15" t="s">
        <v>375</v>
      </c>
      <c r="B7" s="15"/>
      <c r="C7" s="15"/>
      <c r="D7" s="15"/>
      <c r="E7" s="15"/>
      <c r="F7" s="15"/>
      <c r="G7" s="15"/>
      <c r="H7" s="15"/>
      <c r="I7" s="15"/>
    </row>
    <row r="9" spans="1:9" ht="12.75">
      <c r="A9" s="1" t="s">
        <v>2</v>
      </c>
      <c r="B9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157</v>
      </c>
      <c r="H9" s="1" t="s">
        <v>12</v>
      </c>
      <c r="I9" s="2" t="s">
        <v>14</v>
      </c>
    </row>
    <row r="10" spans="1:9" ht="12.75">
      <c r="A10" s="1">
        <v>1</v>
      </c>
      <c r="B10" t="s">
        <v>19</v>
      </c>
      <c r="C10" s="1">
        <v>70</v>
      </c>
      <c r="D10" s="1">
        <v>1050</v>
      </c>
      <c r="E10" s="1">
        <v>131</v>
      </c>
      <c r="F10" s="1">
        <v>4575</v>
      </c>
      <c r="G10" s="1">
        <v>672</v>
      </c>
      <c r="H10" s="1" t="str">
        <f>" 10-12"</f>
        <v> 10-12</v>
      </c>
      <c r="I10" s="2">
        <v>6.81</v>
      </c>
    </row>
    <row r="11" spans="1:9" ht="12.75">
      <c r="A11" s="1">
        <v>2</v>
      </c>
      <c r="B11" t="s">
        <v>40</v>
      </c>
      <c r="C11" s="1">
        <v>49</v>
      </c>
      <c r="D11" s="1">
        <v>407</v>
      </c>
      <c r="E11" s="1">
        <v>72</v>
      </c>
      <c r="F11" s="1">
        <v>1415</v>
      </c>
      <c r="G11" s="1">
        <v>152</v>
      </c>
      <c r="H11" s="1" t="str">
        <f>" 8-36"</f>
        <v> 8-36</v>
      </c>
      <c r="I11" s="2">
        <v>9.31</v>
      </c>
    </row>
    <row r="12" spans="1:9" ht="12.75">
      <c r="A12" s="1">
        <v>3</v>
      </c>
      <c r="B12" t="s">
        <v>16</v>
      </c>
      <c r="C12" s="1">
        <v>60</v>
      </c>
      <c r="D12" s="1">
        <v>3621.7</v>
      </c>
      <c r="E12" s="1">
        <v>595</v>
      </c>
      <c r="F12" s="1">
        <v>11791</v>
      </c>
      <c r="G12" s="1">
        <v>1015</v>
      </c>
      <c r="H12" s="1" t="str">
        <f>" 8-49"</f>
        <v> 8-49</v>
      </c>
      <c r="I12" s="2">
        <v>11.62</v>
      </c>
    </row>
    <row r="13" spans="1:9" ht="12.75">
      <c r="A13" s="1">
        <v>4</v>
      </c>
      <c r="B13" t="s">
        <v>41</v>
      </c>
      <c r="C13" s="1">
        <v>33</v>
      </c>
      <c r="D13" s="1">
        <v>401</v>
      </c>
      <c r="E13" s="1">
        <v>56</v>
      </c>
      <c r="F13" s="1">
        <v>1704</v>
      </c>
      <c r="G13" s="1">
        <v>143</v>
      </c>
      <c r="H13" s="1" t="str">
        <f>" 7-8"</f>
        <v> 7-8</v>
      </c>
      <c r="I13" s="2">
        <v>11.92</v>
      </c>
    </row>
    <row r="14" spans="1:9" ht="12.75">
      <c r="A14" s="1">
        <v>5</v>
      </c>
      <c r="B14" t="s">
        <v>34</v>
      </c>
      <c r="C14" s="1">
        <v>132</v>
      </c>
      <c r="D14" s="1">
        <v>483</v>
      </c>
      <c r="E14" s="1">
        <v>48</v>
      </c>
      <c r="F14" s="1">
        <v>2535</v>
      </c>
      <c r="G14" s="1">
        <v>194</v>
      </c>
      <c r="H14" s="1" t="str">
        <f>" 6-14"</f>
        <v> 6-14</v>
      </c>
      <c r="I14" s="2">
        <v>13.07</v>
      </c>
    </row>
    <row r="15" spans="1:9" ht="12.75">
      <c r="A15" s="1">
        <v>6</v>
      </c>
      <c r="B15" t="s">
        <v>18</v>
      </c>
      <c r="C15" s="1">
        <v>74</v>
      </c>
      <c r="D15" s="1">
        <v>2720</v>
      </c>
      <c r="E15" s="1">
        <v>218</v>
      </c>
      <c r="F15" s="1">
        <v>11625</v>
      </c>
      <c r="G15" s="1">
        <v>888</v>
      </c>
      <c r="H15" s="1" t="str">
        <f>" 8-22"</f>
        <v> 8-22</v>
      </c>
      <c r="I15" s="2">
        <v>13.09</v>
      </c>
    </row>
    <row r="16" spans="1:9" ht="12.75">
      <c r="A16" s="1">
        <v>7</v>
      </c>
      <c r="B16" t="s">
        <v>33</v>
      </c>
      <c r="C16" s="1">
        <v>84</v>
      </c>
      <c r="D16" s="1">
        <v>436</v>
      </c>
      <c r="E16" s="1">
        <v>11</v>
      </c>
      <c r="F16" s="1">
        <v>2460</v>
      </c>
      <c r="G16" s="1">
        <v>182</v>
      </c>
      <c r="H16" s="1" t="str">
        <f>" 2-1"</f>
        <v> 2-1</v>
      </c>
      <c r="I16" s="2">
        <v>13.52</v>
      </c>
    </row>
    <row r="17" spans="1:9" ht="12.75">
      <c r="A17" s="1">
        <v>8</v>
      </c>
      <c r="B17" t="s">
        <v>147</v>
      </c>
      <c r="C17" s="1">
        <v>13</v>
      </c>
      <c r="D17" s="1">
        <v>447</v>
      </c>
      <c r="E17" s="1">
        <v>58</v>
      </c>
      <c r="F17" s="1">
        <v>1835</v>
      </c>
      <c r="G17" s="1">
        <v>130</v>
      </c>
      <c r="H17" s="1" t="str">
        <f>" 2-19"</f>
        <v> 2-19</v>
      </c>
      <c r="I17" s="2">
        <v>14.12</v>
      </c>
    </row>
    <row r="18" spans="1:9" ht="12.75">
      <c r="A18" s="1">
        <v>9</v>
      </c>
      <c r="B18" t="s">
        <v>28</v>
      </c>
      <c r="C18" s="1">
        <v>126</v>
      </c>
      <c r="D18" s="1">
        <v>567</v>
      </c>
      <c r="E18" s="1">
        <v>61</v>
      </c>
      <c r="F18" s="1">
        <v>3411</v>
      </c>
      <c r="G18" s="1">
        <v>239</v>
      </c>
      <c r="H18" s="1" t="str">
        <f>" 8-52"</f>
        <v> 8-52</v>
      </c>
      <c r="I18" s="2">
        <v>14.27</v>
      </c>
    </row>
    <row r="19" spans="1:9" ht="12.75">
      <c r="A19" s="1">
        <v>10</v>
      </c>
      <c r="B19" t="s">
        <v>26</v>
      </c>
      <c r="C19" s="1">
        <v>55</v>
      </c>
      <c r="D19" s="1">
        <v>937</v>
      </c>
      <c r="E19" s="1">
        <v>99</v>
      </c>
      <c r="F19" s="1">
        <v>3723</v>
      </c>
      <c r="G19" s="1">
        <v>251</v>
      </c>
      <c r="H19" s="1" t="str">
        <f>" 5-27"</f>
        <v> 5-27</v>
      </c>
      <c r="I19" s="2">
        <v>14.83</v>
      </c>
    </row>
    <row r="20" spans="1:9" ht="12.75">
      <c r="A20" s="1">
        <v>11</v>
      </c>
      <c r="B20" t="s">
        <v>37</v>
      </c>
      <c r="C20" s="1">
        <v>12</v>
      </c>
      <c r="D20" s="1">
        <v>593</v>
      </c>
      <c r="E20" s="1">
        <v>30</v>
      </c>
      <c r="F20" s="1">
        <v>2537</v>
      </c>
      <c r="G20" s="1">
        <v>168</v>
      </c>
      <c r="H20" s="1" t="str">
        <f>" 2-9"</f>
        <v> 2-9</v>
      </c>
      <c r="I20" s="2">
        <v>15.1</v>
      </c>
    </row>
    <row r="21" spans="1:9" ht="12.75">
      <c r="A21" s="1">
        <v>12</v>
      </c>
      <c r="B21" t="s">
        <v>32</v>
      </c>
      <c r="C21" s="1">
        <v>13</v>
      </c>
      <c r="D21" s="1">
        <v>932</v>
      </c>
      <c r="E21" s="1">
        <v>171</v>
      </c>
      <c r="F21" s="1">
        <v>2912</v>
      </c>
      <c r="G21" s="1">
        <v>188</v>
      </c>
      <c r="H21" s="1" t="str">
        <f>" 1-12"</f>
        <v> 1-12</v>
      </c>
      <c r="I21" s="2">
        <v>15.49</v>
      </c>
    </row>
    <row r="22" spans="1:9" ht="12.75">
      <c r="A22" s="1">
        <v>13</v>
      </c>
      <c r="B22" t="s">
        <v>65</v>
      </c>
      <c r="C22" s="1">
        <v>45</v>
      </c>
      <c r="D22" s="1">
        <v>663.3</v>
      </c>
      <c r="E22" s="1">
        <v>170</v>
      </c>
      <c r="F22" s="1">
        <v>1674</v>
      </c>
      <c r="G22" s="1">
        <v>108</v>
      </c>
      <c r="H22" s="1" t="str">
        <f>" 8-48"</f>
        <v> 8-48</v>
      </c>
      <c r="I22" s="2">
        <v>15.5</v>
      </c>
    </row>
    <row r="23" spans="1:9" ht="12.75">
      <c r="A23" s="1">
        <v>14</v>
      </c>
      <c r="B23" t="s">
        <v>158</v>
      </c>
      <c r="C23" s="1">
        <v>56</v>
      </c>
      <c r="D23" s="1">
        <v>440</v>
      </c>
      <c r="E23" s="1">
        <v>66</v>
      </c>
      <c r="F23" s="1">
        <v>1728</v>
      </c>
      <c r="G23" s="1">
        <v>111</v>
      </c>
      <c r="H23" s="1" t="str">
        <f>" 7-47"</f>
        <v> 7-47</v>
      </c>
      <c r="I23" s="2">
        <v>15.57</v>
      </c>
    </row>
    <row r="24" spans="1:9" ht="12.75">
      <c r="A24" s="1">
        <v>15</v>
      </c>
      <c r="B24" t="s">
        <v>159</v>
      </c>
      <c r="C24" s="1">
        <v>6</v>
      </c>
      <c r="D24" s="1">
        <v>513</v>
      </c>
      <c r="E24" s="1">
        <v>28</v>
      </c>
      <c r="F24" s="1">
        <v>2059</v>
      </c>
      <c r="G24" s="1">
        <v>130</v>
      </c>
      <c r="H24" s="1" t="str">
        <f>" -1-0"</f>
        <v> -1-0</v>
      </c>
      <c r="I24" s="2">
        <v>15.84</v>
      </c>
    </row>
    <row r="25" spans="1:9" ht="12.75">
      <c r="A25" s="1">
        <v>16</v>
      </c>
      <c r="B25" t="s">
        <v>24</v>
      </c>
      <c r="C25" s="1">
        <v>105</v>
      </c>
      <c r="D25" s="1">
        <v>2112.2</v>
      </c>
      <c r="E25" s="1">
        <v>412</v>
      </c>
      <c r="F25" s="1">
        <v>5133</v>
      </c>
      <c r="G25" s="1">
        <v>320</v>
      </c>
      <c r="H25" s="1" t="str">
        <f>" 9-66"</f>
        <v> 9-66</v>
      </c>
      <c r="I25" s="2">
        <v>16.04</v>
      </c>
    </row>
    <row r="26" spans="1:9" ht="12.75">
      <c r="A26" s="1">
        <v>17</v>
      </c>
      <c r="B26" t="s">
        <v>160</v>
      </c>
      <c r="C26" s="1">
        <v>41</v>
      </c>
      <c r="D26" s="1">
        <v>644.3</v>
      </c>
      <c r="E26" s="1">
        <v>62</v>
      </c>
      <c r="F26" s="1">
        <v>1936</v>
      </c>
      <c r="G26" s="1">
        <v>120</v>
      </c>
      <c r="H26" s="1" t="str">
        <f>" 5-19"</f>
        <v> 5-19</v>
      </c>
      <c r="I26" s="2">
        <v>16.13</v>
      </c>
    </row>
    <row r="27" spans="1:9" ht="12.75">
      <c r="A27" s="1">
        <v>18</v>
      </c>
      <c r="B27" t="s">
        <v>161</v>
      </c>
      <c r="C27" s="1">
        <v>7</v>
      </c>
      <c r="D27" s="1">
        <v>461</v>
      </c>
      <c r="E27" s="1">
        <v>9</v>
      </c>
      <c r="F27" s="1">
        <v>2180</v>
      </c>
      <c r="G27" s="1">
        <v>135</v>
      </c>
      <c r="H27" s="1" t="str">
        <f>" -1-0"</f>
        <v> -1-0</v>
      </c>
      <c r="I27" s="2">
        <v>16.15</v>
      </c>
    </row>
    <row r="28" spans="1:9" ht="12.75">
      <c r="A28" s="1">
        <v>19</v>
      </c>
      <c r="B28" t="s">
        <v>21</v>
      </c>
      <c r="C28" s="1">
        <v>94</v>
      </c>
      <c r="D28" s="1">
        <v>2618</v>
      </c>
      <c r="E28" s="1">
        <v>549</v>
      </c>
      <c r="F28" s="1">
        <v>6861</v>
      </c>
      <c r="G28" s="1">
        <v>419</v>
      </c>
      <c r="H28" s="1" t="str">
        <f>" 8-43"</f>
        <v> 8-43</v>
      </c>
      <c r="I28" s="2">
        <v>16.37</v>
      </c>
    </row>
    <row r="29" spans="1:9" ht="12.75">
      <c r="A29" s="1">
        <v>20</v>
      </c>
      <c r="B29" t="s">
        <v>162</v>
      </c>
      <c r="C29" s="1">
        <v>21</v>
      </c>
      <c r="D29" s="1">
        <v>419</v>
      </c>
      <c r="E29" s="1">
        <v>24</v>
      </c>
      <c r="F29" s="1">
        <v>1761</v>
      </c>
      <c r="G29" s="1">
        <v>106</v>
      </c>
      <c r="H29" s="1" t="str">
        <f>" -1-0"</f>
        <v> -1-0</v>
      </c>
      <c r="I29" s="2">
        <v>16.61</v>
      </c>
    </row>
    <row r="30" spans="1:9" ht="12.75">
      <c r="A30" s="1">
        <v>21</v>
      </c>
      <c r="B30" t="s">
        <v>70</v>
      </c>
      <c r="C30" s="1">
        <v>8</v>
      </c>
      <c r="D30" s="1">
        <v>504</v>
      </c>
      <c r="E30" s="1">
        <v>84</v>
      </c>
      <c r="F30" s="1">
        <v>2016</v>
      </c>
      <c r="G30" s="1">
        <v>120</v>
      </c>
      <c r="H30" s="1" t="str">
        <f>" 7-13"</f>
        <v> 7-13</v>
      </c>
      <c r="I30" s="2">
        <v>16.8</v>
      </c>
    </row>
    <row r="31" spans="1:9" ht="12.75">
      <c r="A31" s="1">
        <v>22</v>
      </c>
      <c r="B31" t="s">
        <v>39</v>
      </c>
      <c r="C31" s="1">
        <v>9</v>
      </c>
      <c r="D31" s="1">
        <v>691</v>
      </c>
      <c r="E31" s="1">
        <v>80</v>
      </c>
      <c r="F31" s="1">
        <v>2754</v>
      </c>
      <c r="G31" s="1">
        <v>158</v>
      </c>
      <c r="H31" s="1" t="str">
        <f>" 1-32"</f>
        <v> 1-32</v>
      </c>
      <c r="I31" s="2">
        <v>17.43</v>
      </c>
    </row>
    <row r="32" spans="1:9" ht="12.75">
      <c r="A32" s="1">
        <v>23</v>
      </c>
      <c r="B32" t="s">
        <v>23</v>
      </c>
      <c r="C32" s="1">
        <v>38</v>
      </c>
      <c r="D32" s="1">
        <v>1791.3</v>
      </c>
      <c r="E32" s="1">
        <v>206</v>
      </c>
      <c r="F32" s="1">
        <v>6120</v>
      </c>
      <c r="G32" s="1">
        <v>349</v>
      </c>
      <c r="H32" s="1" t="str">
        <f>" 6-57"</f>
        <v> 6-57</v>
      </c>
      <c r="I32" s="2">
        <v>17.54</v>
      </c>
    </row>
    <row r="33" spans="1:9" ht="12.75">
      <c r="A33" s="1">
        <v>24</v>
      </c>
      <c r="B33" t="s">
        <v>154</v>
      </c>
      <c r="C33" s="1">
        <v>13</v>
      </c>
      <c r="D33" s="1">
        <v>559</v>
      </c>
      <c r="E33" s="1">
        <v>62</v>
      </c>
      <c r="F33" s="1">
        <v>2399</v>
      </c>
      <c r="G33" s="1">
        <v>136</v>
      </c>
      <c r="H33" s="1" t="str">
        <f>" 4-48"</f>
        <v> 4-48</v>
      </c>
      <c r="I33" s="2">
        <v>17.64</v>
      </c>
    </row>
    <row r="34" spans="1:9" ht="12.75">
      <c r="A34" s="1">
        <v>25</v>
      </c>
      <c r="B34" t="s">
        <v>20</v>
      </c>
      <c r="C34" s="1">
        <v>219</v>
      </c>
      <c r="D34" s="1">
        <v>2585.1</v>
      </c>
      <c r="E34" s="1">
        <v>461</v>
      </c>
      <c r="F34" s="1">
        <v>8302</v>
      </c>
      <c r="G34" s="1">
        <v>469</v>
      </c>
      <c r="H34" s="1" t="str">
        <f>" 7-15"</f>
        <v> 7-15</v>
      </c>
      <c r="I34" s="2">
        <v>17.7</v>
      </c>
    </row>
    <row r="35" spans="1:9" ht="12.75">
      <c r="A35" s="1">
        <v>26</v>
      </c>
      <c r="B35" t="s">
        <v>30</v>
      </c>
      <c r="C35" s="1">
        <v>162</v>
      </c>
      <c r="D35" s="1">
        <v>411</v>
      </c>
      <c r="E35" s="1">
        <v>5</v>
      </c>
      <c r="F35" s="1">
        <v>3828</v>
      </c>
      <c r="G35" s="1">
        <v>213</v>
      </c>
      <c r="H35" s="1" t="str">
        <f>" 8-33"</f>
        <v> 8-33</v>
      </c>
      <c r="I35" s="2">
        <v>17.97</v>
      </c>
    </row>
    <row r="36" spans="1:9" ht="12.75">
      <c r="A36" s="1">
        <v>27</v>
      </c>
      <c r="B36" t="s">
        <v>163</v>
      </c>
      <c r="C36" s="1">
        <v>41</v>
      </c>
      <c r="D36" s="1">
        <v>416</v>
      </c>
      <c r="E36" s="1">
        <v>21</v>
      </c>
      <c r="F36" s="1">
        <v>1874</v>
      </c>
      <c r="G36" s="1">
        <v>104</v>
      </c>
      <c r="H36" s="1" t="str">
        <f>" 4-33"</f>
        <v> 4-33</v>
      </c>
      <c r="I36" s="2">
        <v>18.02</v>
      </c>
    </row>
    <row r="37" spans="1:9" ht="12.75">
      <c r="A37" s="1">
        <v>28</v>
      </c>
      <c r="B37" t="s">
        <v>165</v>
      </c>
      <c r="C37" s="1">
        <v>42</v>
      </c>
      <c r="D37" s="1">
        <v>517.4</v>
      </c>
      <c r="E37" s="1">
        <v>51</v>
      </c>
      <c r="F37" s="1">
        <v>2204</v>
      </c>
      <c r="G37" s="1">
        <v>122</v>
      </c>
      <c r="H37" s="1" t="str">
        <f>" 5-5"</f>
        <v> 5-5</v>
      </c>
      <c r="I37" s="2">
        <v>18.07</v>
      </c>
    </row>
    <row r="38" spans="1:9" ht="12.75">
      <c r="A38" s="1">
        <v>29</v>
      </c>
      <c r="B38" t="s">
        <v>27</v>
      </c>
      <c r="C38" s="1">
        <v>61</v>
      </c>
      <c r="D38" s="1">
        <v>1387</v>
      </c>
      <c r="E38" s="1">
        <v>206</v>
      </c>
      <c r="F38" s="1">
        <v>4684</v>
      </c>
      <c r="G38" s="1">
        <v>242</v>
      </c>
      <c r="H38" s="1" t="str">
        <f>" 6-35"</f>
        <v> 6-35</v>
      </c>
      <c r="I38" s="2">
        <v>19.36</v>
      </c>
    </row>
    <row r="39" spans="1:9" ht="12.75">
      <c r="A39" s="1">
        <v>30</v>
      </c>
      <c r="B39" t="s">
        <v>35</v>
      </c>
      <c r="C39" s="1">
        <v>48</v>
      </c>
      <c r="D39" s="1">
        <v>1053.3</v>
      </c>
      <c r="E39" s="1">
        <v>186</v>
      </c>
      <c r="F39" s="1">
        <v>3423</v>
      </c>
      <c r="G39" s="1">
        <v>174</v>
      </c>
      <c r="H39" s="1" t="str">
        <f>" 3-16"</f>
        <v> 3-16</v>
      </c>
      <c r="I39" s="2">
        <v>19.67</v>
      </c>
    </row>
    <row r="40" spans="1:9" ht="12.75">
      <c r="A40" s="1">
        <v>31</v>
      </c>
      <c r="B40" t="s">
        <v>31</v>
      </c>
      <c r="C40" s="1">
        <v>69</v>
      </c>
      <c r="D40" s="1">
        <v>1304.3</v>
      </c>
      <c r="E40" s="1">
        <v>213</v>
      </c>
      <c r="F40" s="1">
        <v>4129</v>
      </c>
      <c r="G40" s="1">
        <v>200</v>
      </c>
      <c r="H40" s="1" t="str">
        <f>" 6-38"</f>
        <v> 6-38</v>
      </c>
      <c r="I40" s="2">
        <v>20.65</v>
      </c>
    </row>
    <row r="41" spans="1:9" ht="12.75">
      <c r="A41" s="1">
        <v>32</v>
      </c>
      <c r="B41" t="s">
        <v>36</v>
      </c>
      <c r="C41" s="1">
        <v>138</v>
      </c>
      <c r="D41" s="1">
        <v>1458.1</v>
      </c>
      <c r="E41" s="1">
        <v>290</v>
      </c>
      <c r="F41" s="1">
        <v>4648</v>
      </c>
      <c r="G41" s="1">
        <v>210</v>
      </c>
      <c r="H41" s="1" t="str">
        <f>" 7-68"</f>
        <v> 7-68</v>
      </c>
      <c r="I41" s="2">
        <v>22.13</v>
      </c>
    </row>
    <row r="42" spans="1:9" ht="12.75">
      <c r="A42" s="1">
        <v>33</v>
      </c>
      <c r="B42" t="s">
        <v>25</v>
      </c>
      <c r="C42" s="1">
        <v>66</v>
      </c>
      <c r="D42" s="1">
        <v>1781</v>
      </c>
      <c r="E42" s="1">
        <v>204</v>
      </c>
      <c r="F42" s="1">
        <v>6767</v>
      </c>
      <c r="G42" s="1">
        <v>292</v>
      </c>
      <c r="H42" s="1" t="str">
        <f>" 7-34"</f>
        <v> 7-34</v>
      </c>
      <c r="I42" s="2">
        <v>23.17</v>
      </c>
    </row>
    <row r="43" spans="1:9" ht="12.75">
      <c r="A43" s="1">
        <v>34</v>
      </c>
      <c r="B43" t="s">
        <v>111</v>
      </c>
      <c r="C43" s="1">
        <v>80</v>
      </c>
      <c r="D43" s="1">
        <v>835.5</v>
      </c>
      <c r="E43" s="1">
        <v>147</v>
      </c>
      <c r="F43" s="1">
        <v>2872</v>
      </c>
      <c r="G43" s="1">
        <v>121</v>
      </c>
      <c r="H43" s="1" t="str">
        <f>" 6-105"</f>
        <v> 6-105</v>
      </c>
      <c r="I43" s="2">
        <v>23.74</v>
      </c>
    </row>
  </sheetData>
  <sheetProtection/>
  <mergeCells count="4">
    <mergeCell ref="A2:I2"/>
    <mergeCell ref="A4:I4"/>
    <mergeCell ref="A5:I5"/>
    <mergeCell ref="A7:I7"/>
  </mergeCells>
  <printOptions/>
  <pageMargins left="0.15748031496062992" right="0.15748031496062992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6.421875" style="0" bestFit="1" customWidth="1"/>
    <col min="3" max="3" width="15.00390625" style="0" bestFit="1" customWidth="1"/>
    <col min="4" max="4" width="7.57421875" style="1" bestFit="1" customWidth="1"/>
    <col min="5" max="5" width="4.7109375" style="1" customWidth="1"/>
    <col min="6" max="14" width="6.7109375" style="1" customWidth="1"/>
  </cols>
  <sheetData>
    <row r="2" spans="1:14" ht="20.25">
      <c r="A2" s="10" t="s">
        <v>128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4" spans="1:14" ht="16.5">
      <c r="A4" s="16" t="s">
        <v>129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6" spans="1:14" ht="15">
      <c r="A6" s="12" t="s">
        <v>375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8" spans="1:14" ht="12.75">
      <c r="A8" s="1" t="s">
        <v>2</v>
      </c>
      <c r="B8" t="s">
        <v>3</v>
      </c>
      <c r="C8" t="s">
        <v>46</v>
      </c>
      <c r="D8" s="1" t="s">
        <v>130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10</v>
      </c>
      <c r="J8" s="1" t="s">
        <v>11</v>
      </c>
      <c r="K8" s="1" t="s">
        <v>12</v>
      </c>
      <c r="L8" s="1" t="s">
        <v>13</v>
      </c>
      <c r="M8" s="1" t="s">
        <v>14</v>
      </c>
      <c r="N8" s="1" t="s">
        <v>15</v>
      </c>
    </row>
    <row r="9" spans="1:14" ht="12.75">
      <c r="A9" s="1">
        <v>1</v>
      </c>
      <c r="B9" t="s">
        <v>18</v>
      </c>
      <c r="C9" t="s">
        <v>57</v>
      </c>
      <c r="D9" s="1" t="s">
        <v>131</v>
      </c>
      <c r="E9" s="1" t="s">
        <v>17</v>
      </c>
      <c r="F9" s="1">
        <v>207</v>
      </c>
      <c r="G9" s="1" t="s">
        <v>279</v>
      </c>
      <c r="H9" s="1">
        <v>658</v>
      </c>
      <c r="I9" s="1" t="s">
        <v>17</v>
      </c>
      <c r="J9" s="1" t="s">
        <v>280</v>
      </c>
      <c r="K9" s="4" t="s">
        <v>17</v>
      </c>
      <c r="L9" s="2">
        <v>3.18</v>
      </c>
      <c r="M9" s="2">
        <v>7.08</v>
      </c>
      <c r="N9" s="1">
        <v>93</v>
      </c>
    </row>
    <row r="10" spans="1:14" ht="12.75">
      <c r="A10" s="1">
        <v>2</v>
      </c>
      <c r="B10" t="s">
        <v>16</v>
      </c>
      <c r="C10" t="s">
        <v>57</v>
      </c>
      <c r="D10" s="1" t="s">
        <v>132</v>
      </c>
      <c r="E10" s="1" t="s">
        <v>17</v>
      </c>
      <c r="F10" s="1">
        <v>238</v>
      </c>
      <c r="G10" s="1">
        <v>58</v>
      </c>
      <c r="H10" s="1">
        <v>763</v>
      </c>
      <c r="I10" s="1" t="s">
        <v>17</v>
      </c>
      <c r="J10" s="1" t="s">
        <v>280</v>
      </c>
      <c r="K10" s="4" t="s">
        <v>17</v>
      </c>
      <c r="L10" s="2">
        <v>3.21</v>
      </c>
      <c r="M10" s="2">
        <v>9.78</v>
      </c>
      <c r="N10" s="1">
        <v>78</v>
      </c>
    </row>
    <row r="11" spans="1:14" ht="12.75">
      <c r="A11" s="1">
        <v>3</v>
      </c>
      <c r="B11" t="s">
        <v>19</v>
      </c>
      <c r="C11" t="s">
        <v>57</v>
      </c>
      <c r="D11" s="1" t="s">
        <v>133</v>
      </c>
      <c r="E11" s="1" t="s">
        <v>17</v>
      </c>
      <c r="F11" s="1">
        <v>172</v>
      </c>
      <c r="G11" s="1" t="s">
        <v>279</v>
      </c>
      <c r="H11" s="1">
        <v>468</v>
      </c>
      <c r="I11" s="1" t="s">
        <v>17</v>
      </c>
      <c r="J11" s="1" t="s">
        <v>280</v>
      </c>
      <c r="K11" s="4" t="s">
        <v>17</v>
      </c>
      <c r="L11" s="2">
        <v>2.72</v>
      </c>
      <c r="M11" s="2">
        <v>6</v>
      </c>
      <c r="N11" s="1">
        <v>78</v>
      </c>
    </row>
    <row r="12" spans="1:14" ht="12.75">
      <c r="A12" s="1">
        <v>4</v>
      </c>
      <c r="B12" t="s">
        <v>16</v>
      </c>
      <c r="C12" t="s">
        <v>57</v>
      </c>
      <c r="D12" s="1" t="s">
        <v>134</v>
      </c>
      <c r="E12" s="1" t="s">
        <v>17</v>
      </c>
      <c r="F12" s="1">
        <v>154</v>
      </c>
      <c r="G12" s="1">
        <v>17</v>
      </c>
      <c r="H12" s="1">
        <v>569</v>
      </c>
      <c r="I12" s="1">
        <v>1</v>
      </c>
      <c r="J12" s="1">
        <v>1</v>
      </c>
      <c r="K12" s="4" t="s">
        <v>281</v>
      </c>
      <c r="L12" s="2">
        <v>3.69</v>
      </c>
      <c r="M12" s="2">
        <v>8.01</v>
      </c>
      <c r="N12" s="1">
        <v>71</v>
      </c>
    </row>
    <row r="13" spans="1:14" ht="12.75">
      <c r="A13" s="1">
        <v>5</v>
      </c>
      <c r="B13" t="s">
        <v>18</v>
      </c>
      <c r="C13" t="s">
        <v>57</v>
      </c>
      <c r="D13" s="1" t="s">
        <v>135</v>
      </c>
      <c r="E13" s="1" t="s">
        <v>17</v>
      </c>
      <c r="F13" s="1">
        <v>134</v>
      </c>
      <c r="G13" s="1" t="s">
        <v>279</v>
      </c>
      <c r="H13" s="1">
        <v>460</v>
      </c>
      <c r="I13" s="1" t="s">
        <v>17</v>
      </c>
      <c r="J13" s="1" t="s">
        <v>280</v>
      </c>
      <c r="K13" s="4" t="s">
        <v>370</v>
      </c>
      <c r="L13" s="2">
        <v>3.43</v>
      </c>
      <c r="M13" s="2">
        <v>6.57</v>
      </c>
      <c r="N13" s="1">
        <v>70</v>
      </c>
    </row>
    <row r="14" spans="1:14" ht="12.75">
      <c r="A14" s="1">
        <v>6</v>
      </c>
      <c r="B14" t="s">
        <v>16</v>
      </c>
      <c r="C14" t="s">
        <v>51</v>
      </c>
      <c r="D14" s="1" t="s">
        <v>136</v>
      </c>
      <c r="E14" s="1" t="s">
        <v>17</v>
      </c>
      <c r="F14" s="1">
        <v>243</v>
      </c>
      <c r="G14" s="1">
        <v>52</v>
      </c>
      <c r="H14" s="1">
        <v>828</v>
      </c>
      <c r="I14" s="1" t="s">
        <v>17</v>
      </c>
      <c r="J14" s="1" t="s">
        <v>280</v>
      </c>
      <c r="K14" s="4" t="s">
        <v>17</v>
      </c>
      <c r="L14" s="2">
        <v>3.41</v>
      </c>
      <c r="M14" s="2">
        <v>11.83</v>
      </c>
      <c r="N14" s="1">
        <v>70</v>
      </c>
    </row>
    <row r="15" spans="1:14" ht="12.75">
      <c r="A15" s="1">
        <v>7</v>
      </c>
      <c r="B15" t="s">
        <v>40</v>
      </c>
      <c r="C15" t="s">
        <v>51</v>
      </c>
      <c r="D15" s="1" t="s">
        <v>137</v>
      </c>
      <c r="E15" s="1" t="s">
        <v>17</v>
      </c>
      <c r="F15" s="1">
        <v>200</v>
      </c>
      <c r="G15" s="1">
        <v>41</v>
      </c>
      <c r="H15" s="1">
        <v>576</v>
      </c>
      <c r="I15" s="1">
        <v>6</v>
      </c>
      <c r="J15" s="1">
        <v>1</v>
      </c>
      <c r="K15" s="4" t="s">
        <v>207</v>
      </c>
      <c r="L15" s="2">
        <v>2.88</v>
      </c>
      <c r="M15" s="2">
        <v>8.35</v>
      </c>
      <c r="N15" s="1">
        <v>69</v>
      </c>
    </row>
    <row r="16" spans="1:14" ht="12.75">
      <c r="A16" s="1">
        <v>8</v>
      </c>
      <c r="B16" t="s">
        <v>16</v>
      </c>
      <c r="C16" t="s">
        <v>51</v>
      </c>
      <c r="D16" s="1" t="s">
        <v>138</v>
      </c>
      <c r="E16" s="1" t="s">
        <v>17</v>
      </c>
      <c r="F16" s="1">
        <v>207</v>
      </c>
      <c r="G16" s="1">
        <v>42</v>
      </c>
      <c r="H16" s="1">
        <v>684</v>
      </c>
      <c r="I16" s="1" t="s">
        <v>17</v>
      </c>
      <c r="J16" s="1" t="s">
        <v>280</v>
      </c>
      <c r="K16" s="4" t="s">
        <v>17</v>
      </c>
      <c r="L16" s="2">
        <v>3.3</v>
      </c>
      <c r="M16" s="2">
        <v>9.91</v>
      </c>
      <c r="N16" s="1">
        <v>69</v>
      </c>
    </row>
    <row r="17" spans="1:14" ht="12.75">
      <c r="A17" s="1">
        <v>9</v>
      </c>
      <c r="B17" t="s">
        <v>18</v>
      </c>
      <c r="C17" t="s">
        <v>51</v>
      </c>
      <c r="D17" s="1" t="s">
        <v>138</v>
      </c>
      <c r="E17" s="1" t="s">
        <v>17</v>
      </c>
      <c r="F17" s="1">
        <v>173</v>
      </c>
      <c r="G17" s="1">
        <v>20</v>
      </c>
      <c r="H17" s="1">
        <v>730</v>
      </c>
      <c r="I17" s="1" t="s">
        <v>17</v>
      </c>
      <c r="J17" s="1" t="s">
        <v>280</v>
      </c>
      <c r="K17" s="4" t="s">
        <v>17</v>
      </c>
      <c r="L17" s="2">
        <v>4.22</v>
      </c>
      <c r="M17" s="2">
        <v>11.41</v>
      </c>
      <c r="N17" s="1">
        <v>64</v>
      </c>
    </row>
    <row r="18" spans="1:14" ht="12.75">
      <c r="A18" s="1">
        <v>10</v>
      </c>
      <c r="B18" t="s">
        <v>16</v>
      </c>
      <c r="C18" t="s">
        <v>51</v>
      </c>
      <c r="D18" s="1" t="s">
        <v>133</v>
      </c>
      <c r="E18" s="1" t="s">
        <v>17</v>
      </c>
      <c r="F18" s="1">
        <v>209</v>
      </c>
      <c r="G18" s="1" t="s">
        <v>279</v>
      </c>
      <c r="H18" s="1">
        <v>624</v>
      </c>
      <c r="I18" s="1" t="s">
        <v>17</v>
      </c>
      <c r="J18" s="1" t="s">
        <v>280</v>
      </c>
      <c r="K18" s="4" t="s">
        <v>17</v>
      </c>
      <c r="L18" s="2">
        <v>2.99</v>
      </c>
      <c r="M18" s="2">
        <v>10.23</v>
      </c>
      <c r="N18" s="1">
        <v>61</v>
      </c>
    </row>
    <row r="19" spans="1:14" ht="12.75">
      <c r="A19" s="1">
        <v>11</v>
      </c>
      <c r="B19" t="s">
        <v>41</v>
      </c>
      <c r="C19" t="s">
        <v>51</v>
      </c>
      <c r="D19" s="1" t="s">
        <v>139</v>
      </c>
      <c r="E19" s="1" t="s">
        <v>17</v>
      </c>
      <c r="F19" s="1">
        <v>141</v>
      </c>
      <c r="G19" s="1">
        <v>14</v>
      </c>
      <c r="H19" s="1">
        <v>662</v>
      </c>
      <c r="I19" s="1">
        <v>6</v>
      </c>
      <c r="J19" s="1">
        <v>2</v>
      </c>
      <c r="K19" s="4" t="s">
        <v>306</v>
      </c>
      <c r="L19" s="2">
        <v>4.7</v>
      </c>
      <c r="M19" s="2">
        <v>11.03</v>
      </c>
      <c r="N19" s="1">
        <v>60</v>
      </c>
    </row>
    <row r="20" spans="1:14" ht="12.75">
      <c r="A20" s="1">
        <v>12</v>
      </c>
      <c r="B20" t="s">
        <v>16</v>
      </c>
      <c r="C20" t="s">
        <v>57</v>
      </c>
      <c r="D20" s="1" t="s">
        <v>140</v>
      </c>
      <c r="E20" s="1" t="s">
        <v>17</v>
      </c>
      <c r="F20" s="1">
        <v>150</v>
      </c>
      <c r="G20" s="1">
        <v>41</v>
      </c>
      <c r="H20" s="1">
        <v>402</v>
      </c>
      <c r="I20" s="1" t="s">
        <v>17</v>
      </c>
      <c r="J20" s="1" t="s">
        <v>280</v>
      </c>
      <c r="K20" s="4" t="s">
        <v>17</v>
      </c>
      <c r="L20" s="2">
        <v>2.68</v>
      </c>
      <c r="M20" s="2">
        <v>6.81</v>
      </c>
      <c r="N20" s="1">
        <v>59</v>
      </c>
    </row>
    <row r="21" spans="1:14" ht="12.75">
      <c r="A21" s="1">
        <v>13</v>
      </c>
      <c r="B21" t="s">
        <v>19</v>
      </c>
      <c r="C21" t="s">
        <v>51</v>
      </c>
      <c r="D21" s="1" t="s">
        <v>131</v>
      </c>
      <c r="E21" s="1" t="s">
        <v>17</v>
      </c>
      <c r="F21" s="1">
        <v>132</v>
      </c>
      <c r="G21" s="1">
        <v>34</v>
      </c>
      <c r="H21" s="1">
        <v>450</v>
      </c>
      <c r="I21" s="1" t="s">
        <v>17</v>
      </c>
      <c r="J21" s="1" t="s">
        <v>280</v>
      </c>
      <c r="K21" s="4" t="s">
        <v>17</v>
      </c>
      <c r="L21" s="2">
        <v>3.41</v>
      </c>
      <c r="M21" s="2">
        <v>7.76</v>
      </c>
      <c r="N21" s="1">
        <v>58</v>
      </c>
    </row>
    <row r="22" spans="1:14" ht="12.75">
      <c r="A22" s="1">
        <v>14</v>
      </c>
      <c r="B22" t="s">
        <v>19</v>
      </c>
      <c r="C22" t="s">
        <v>57</v>
      </c>
      <c r="D22" s="1" t="s">
        <v>141</v>
      </c>
      <c r="E22" s="1" t="s">
        <v>17</v>
      </c>
      <c r="F22" s="1">
        <v>113</v>
      </c>
      <c r="G22" s="1" t="s">
        <v>279</v>
      </c>
      <c r="H22" s="1">
        <v>303</v>
      </c>
      <c r="I22" s="1" t="s">
        <v>17</v>
      </c>
      <c r="J22" s="1" t="s">
        <v>280</v>
      </c>
      <c r="K22" s="4" t="s">
        <v>17</v>
      </c>
      <c r="L22" s="2">
        <v>2.68</v>
      </c>
      <c r="M22" s="2">
        <v>5.22</v>
      </c>
      <c r="N22" s="1">
        <v>58</v>
      </c>
    </row>
    <row r="23" spans="1:14" ht="12.75">
      <c r="A23" s="1">
        <v>15</v>
      </c>
      <c r="B23" t="s">
        <v>19</v>
      </c>
      <c r="C23" t="s">
        <v>51</v>
      </c>
      <c r="D23" s="1" t="s">
        <v>142</v>
      </c>
      <c r="E23" s="1" t="s">
        <v>17</v>
      </c>
      <c r="F23" s="1" t="s">
        <v>17</v>
      </c>
      <c r="G23" s="1" t="s">
        <v>279</v>
      </c>
      <c r="H23" s="1">
        <v>205</v>
      </c>
      <c r="I23" s="1">
        <v>5</v>
      </c>
      <c r="J23" s="1" t="s">
        <v>280</v>
      </c>
      <c r="K23" s="4" t="s">
        <v>208</v>
      </c>
      <c r="L23" s="2" t="s">
        <v>17</v>
      </c>
      <c r="M23" s="2">
        <v>3.53</v>
      </c>
      <c r="N23" s="1">
        <v>58</v>
      </c>
    </row>
    <row r="24" spans="1:14" ht="12.75">
      <c r="A24" s="1">
        <v>16</v>
      </c>
      <c r="B24" t="s">
        <v>19</v>
      </c>
      <c r="C24" t="s">
        <v>51</v>
      </c>
      <c r="D24" s="1" t="s">
        <v>143</v>
      </c>
      <c r="E24" s="1" t="s">
        <v>17</v>
      </c>
      <c r="F24" s="1" t="s">
        <v>17</v>
      </c>
      <c r="G24" s="1" t="s">
        <v>17</v>
      </c>
      <c r="H24" s="1">
        <v>205</v>
      </c>
      <c r="I24" s="1">
        <v>4</v>
      </c>
      <c r="J24" s="1">
        <v>1</v>
      </c>
      <c r="K24" s="4" t="s">
        <v>212</v>
      </c>
      <c r="L24" s="2" t="s">
        <v>17</v>
      </c>
      <c r="M24" s="2">
        <v>3.53</v>
      </c>
      <c r="N24" s="1">
        <v>58</v>
      </c>
    </row>
    <row r="25" spans="1:14" ht="12.75">
      <c r="A25" s="1">
        <v>17</v>
      </c>
      <c r="B25" t="s">
        <v>16</v>
      </c>
      <c r="C25" t="s">
        <v>51</v>
      </c>
      <c r="D25" s="1" t="s">
        <v>144</v>
      </c>
      <c r="E25" s="1" t="s">
        <v>17</v>
      </c>
      <c r="F25" s="1">
        <v>211</v>
      </c>
      <c r="G25" s="1">
        <v>48</v>
      </c>
      <c r="H25" s="1">
        <v>570</v>
      </c>
      <c r="I25" s="1" t="s">
        <v>17</v>
      </c>
      <c r="J25" s="1" t="s">
        <v>280</v>
      </c>
      <c r="K25" s="4" t="s">
        <v>17</v>
      </c>
      <c r="L25" s="2">
        <v>2.7</v>
      </c>
      <c r="M25" s="2">
        <v>10.18</v>
      </c>
      <c r="N25" s="1">
        <v>56</v>
      </c>
    </row>
    <row r="26" spans="1:14" ht="12.75">
      <c r="A26" s="1">
        <v>18</v>
      </c>
      <c r="B26" t="s">
        <v>145</v>
      </c>
      <c r="C26" t="s">
        <v>57</v>
      </c>
      <c r="D26" s="1" t="s">
        <v>138</v>
      </c>
      <c r="E26" s="1" t="s">
        <v>17</v>
      </c>
      <c r="F26" s="1">
        <v>147</v>
      </c>
      <c r="G26" s="1">
        <v>13</v>
      </c>
      <c r="H26" s="1">
        <v>661</v>
      </c>
      <c r="I26" s="1" t="s">
        <v>17</v>
      </c>
      <c r="J26" s="1" t="s">
        <v>280</v>
      </c>
      <c r="K26" s="4" t="s">
        <v>17</v>
      </c>
      <c r="L26" s="2">
        <v>4.5</v>
      </c>
      <c r="M26" s="2">
        <v>12.02</v>
      </c>
      <c r="N26" s="1">
        <v>55</v>
      </c>
    </row>
    <row r="27" spans="1:14" ht="12.75">
      <c r="A27" s="1">
        <v>19</v>
      </c>
      <c r="B27" t="s">
        <v>62</v>
      </c>
      <c r="C27" t="s">
        <v>51</v>
      </c>
      <c r="D27" s="1" t="s">
        <v>282</v>
      </c>
      <c r="E27" s="1" t="s">
        <v>17</v>
      </c>
      <c r="F27" s="1" t="s">
        <v>17</v>
      </c>
      <c r="G27" s="1" t="s">
        <v>279</v>
      </c>
      <c r="H27" s="1">
        <v>228</v>
      </c>
      <c r="I27" s="1">
        <v>3</v>
      </c>
      <c r="J27" s="1">
        <v>2</v>
      </c>
      <c r="K27" s="4" t="s">
        <v>206</v>
      </c>
      <c r="L27" s="2" t="s">
        <v>17</v>
      </c>
      <c r="M27" s="2">
        <v>4.15</v>
      </c>
      <c r="N27" s="1">
        <v>55</v>
      </c>
    </row>
    <row r="28" spans="1:14" ht="12.75">
      <c r="A28" s="1">
        <v>20</v>
      </c>
      <c r="B28" t="s">
        <v>18</v>
      </c>
      <c r="C28" t="s">
        <v>51</v>
      </c>
      <c r="D28" s="1" t="s">
        <v>146</v>
      </c>
      <c r="E28" s="1" t="s">
        <v>17</v>
      </c>
      <c r="F28" s="1">
        <v>137</v>
      </c>
      <c r="G28" s="1">
        <v>19</v>
      </c>
      <c r="H28" s="1">
        <v>452</v>
      </c>
      <c r="I28" s="1">
        <v>3</v>
      </c>
      <c r="J28" s="1" t="s">
        <v>280</v>
      </c>
      <c r="K28" s="4" t="s">
        <v>210</v>
      </c>
      <c r="L28" s="2">
        <v>3.3</v>
      </c>
      <c r="M28" s="2">
        <v>8.37</v>
      </c>
      <c r="N28" s="1">
        <v>54</v>
      </c>
    </row>
    <row r="29" spans="1:14" ht="12.75">
      <c r="A29" s="1">
        <v>21</v>
      </c>
      <c r="B29" t="s">
        <v>147</v>
      </c>
      <c r="C29" t="s">
        <v>57</v>
      </c>
      <c r="D29" s="1" t="s">
        <v>148</v>
      </c>
      <c r="E29" s="1" t="s">
        <v>17</v>
      </c>
      <c r="F29" s="1">
        <v>150</v>
      </c>
      <c r="G29" s="1">
        <v>27</v>
      </c>
      <c r="H29" s="1">
        <v>506</v>
      </c>
      <c r="I29" s="1" t="s">
        <v>17</v>
      </c>
      <c r="J29" s="1" t="s">
        <v>280</v>
      </c>
      <c r="K29" s="4" t="s">
        <v>17</v>
      </c>
      <c r="L29" s="2">
        <v>3.37</v>
      </c>
      <c r="M29" s="2">
        <v>9.92</v>
      </c>
      <c r="N29" s="1">
        <v>51</v>
      </c>
    </row>
    <row r="30" spans="1:14" ht="12.75">
      <c r="A30" s="1">
        <v>22</v>
      </c>
      <c r="B30" t="s">
        <v>21</v>
      </c>
      <c r="C30" t="s">
        <v>51</v>
      </c>
      <c r="D30" s="1" t="s">
        <v>149</v>
      </c>
      <c r="E30" s="1">
        <v>13</v>
      </c>
      <c r="F30" s="1">
        <v>274.4</v>
      </c>
      <c r="G30" s="1">
        <v>82</v>
      </c>
      <c r="H30" s="1">
        <v>568</v>
      </c>
      <c r="I30" s="1">
        <v>3</v>
      </c>
      <c r="J30" s="1" t="s">
        <v>17</v>
      </c>
      <c r="K30" s="4" t="s">
        <v>150</v>
      </c>
      <c r="L30" s="2">
        <v>2.07</v>
      </c>
      <c r="M30" s="2">
        <v>11.14</v>
      </c>
      <c r="N30" s="1">
        <v>51</v>
      </c>
    </row>
    <row r="31" spans="1:14" ht="12.75">
      <c r="A31" s="1">
        <v>23</v>
      </c>
      <c r="B31" t="s">
        <v>18</v>
      </c>
      <c r="C31" t="s">
        <v>51</v>
      </c>
      <c r="D31" s="1" t="s">
        <v>151</v>
      </c>
      <c r="E31" s="1" t="s">
        <v>17</v>
      </c>
      <c r="F31" s="1">
        <v>143</v>
      </c>
      <c r="G31" s="1">
        <v>16</v>
      </c>
      <c r="H31" s="1">
        <v>682</v>
      </c>
      <c r="I31" s="1" t="s">
        <v>17</v>
      </c>
      <c r="J31" s="1" t="s">
        <v>280</v>
      </c>
      <c r="K31" s="4" t="s">
        <v>17</v>
      </c>
      <c r="L31" s="2">
        <v>4.77</v>
      </c>
      <c r="M31" s="2">
        <v>13.64</v>
      </c>
      <c r="N31" s="1">
        <v>50</v>
      </c>
    </row>
    <row r="32" spans="1:14" ht="12.75">
      <c r="A32" s="1">
        <v>24</v>
      </c>
      <c r="B32" t="s">
        <v>20</v>
      </c>
      <c r="C32" t="s">
        <v>51</v>
      </c>
      <c r="D32" s="1" t="s">
        <v>152</v>
      </c>
      <c r="E32" s="1">
        <v>13</v>
      </c>
      <c r="F32" s="1">
        <v>209.1</v>
      </c>
      <c r="G32" s="1">
        <v>52</v>
      </c>
      <c r="H32" s="1">
        <v>484</v>
      </c>
      <c r="I32" s="1">
        <v>3</v>
      </c>
      <c r="J32" s="1" t="s">
        <v>17</v>
      </c>
      <c r="K32" s="4" t="s">
        <v>153</v>
      </c>
      <c r="L32" s="2">
        <v>2.31</v>
      </c>
      <c r="M32" s="2">
        <v>9.68</v>
      </c>
      <c r="N32" s="1">
        <v>50</v>
      </c>
    </row>
    <row r="33" spans="1:14" ht="12.75">
      <c r="A33" s="1">
        <v>25</v>
      </c>
      <c r="B33" t="s">
        <v>154</v>
      </c>
      <c r="C33" t="s">
        <v>51</v>
      </c>
      <c r="D33" s="1" t="s">
        <v>155</v>
      </c>
      <c r="E33" s="1" t="s">
        <v>17</v>
      </c>
      <c r="F33" s="1">
        <v>154</v>
      </c>
      <c r="G33" s="1">
        <v>29</v>
      </c>
      <c r="H33" s="1">
        <v>490</v>
      </c>
      <c r="I33" s="1" t="s">
        <v>17</v>
      </c>
      <c r="J33" s="1" t="s">
        <v>280</v>
      </c>
      <c r="K33" s="4" t="s">
        <v>17</v>
      </c>
      <c r="L33" s="2">
        <v>3.18</v>
      </c>
      <c r="M33" s="2">
        <v>10.21</v>
      </c>
      <c r="N33" s="1">
        <v>48</v>
      </c>
    </row>
    <row r="34" spans="1:14" ht="12.75">
      <c r="A34" s="1">
        <v>26</v>
      </c>
      <c r="B34" t="s">
        <v>16</v>
      </c>
      <c r="C34" t="s">
        <v>57</v>
      </c>
      <c r="D34" s="1" t="s">
        <v>155</v>
      </c>
      <c r="E34" s="1" t="s">
        <v>17</v>
      </c>
      <c r="F34" s="1">
        <v>147</v>
      </c>
      <c r="G34" s="1" t="s">
        <v>279</v>
      </c>
      <c r="H34" s="1">
        <v>487</v>
      </c>
      <c r="I34" s="1" t="s">
        <v>17</v>
      </c>
      <c r="J34" s="1" t="s">
        <v>280</v>
      </c>
      <c r="K34" s="4" t="s">
        <v>17</v>
      </c>
      <c r="L34" s="2">
        <v>3.31</v>
      </c>
      <c r="M34" s="2">
        <v>10.15</v>
      </c>
      <c r="N34" s="1">
        <v>48</v>
      </c>
    </row>
    <row r="35" spans="1:14" ht="12.75">
      <c r="A35" s="1">
        <v>27</v>
      </c>
      <c r="B35" t="s">
        <v>19</v>
      </c>
      <c r="C35" t="s">
        <v>57</v>
      </c>
      <c r="D35" s="1" t="s">
        <v>283</v>
      </c>
      <c r="E35" s="1" t="s">
        <v>17</v>
      </c>
      <c r="F35" s="1">
        <v>78</v>
      </c>
      <c r="G35" s="1">
        <v>28</v>
      </c>
      <c r="H35" s="1">
        <v>171</v>
      </c>
      <c r="I35" s="1" t="s">
        <v>17</v>
      </c>
      <c r="J35" s="1" t="s">
        <v>280</v>
      </c>
      <c r="K35" s="4" t="s">
        <v>17</v>
      </c>
      <c r="L35" s="2">
        <v>2.19</v>
      </c>
      <c r="M35" s="2">
        <v>3.56</v>
      </c>
      <c r="N35" s="1">
        <v>48</v>
      </c>
    </row>
    <row r="36" spans="1:14" ht="12.75">
      <c r="A36" s="1">
        <v>28</v>
      </c>
      <c r="B36" t="s">
        <v>16</v>
      </c>
      <c r="C36" t="s">
        <v>51</v>
      </c>
      <c r="D36" s="1" t="s">
        <v>135</v>
      </c>
      <c r="E36" s="1" t="s">
        <v>17</v>
      </c>
      <c r="F36" s="1">
        <v>150</v>
      </c>
      <c r="G36" s="1" t="s">
        <v>279</v>
      </c>
      <c r="H36" s="1">
        <v>707</v>
      </c>
      <c r="I36" s="1">
        <v>3</v>
      </c>
      <c r="J36" s="1" t="s">
        <v>280</v>
      </c>
      <c r="K36" s="4" t="s">
        <v>371</v>
      </c>
      <c r="L36" s="2">
        <v>4.71</v>
      </c>
      <c r="M36" s="2">
        <v>15.04</v>
      </c>
      <c r="N36" s="1">
        <v>47</v>
      </c>
    </row>
    <row r="37" spans="1:14" ht="12.75">
      <c r="A37" s="1">
        <v>29</v>
      </c>
      <c r="B37" t="s">
        <v>18</v>
      </c>
      <c r="C37" t="s">
        <v>51</v>
      </c>
      <c r="D37" s="1" t="s">
        <v>284</v>
      </c>
      <c r="E37" s="1" t="s">
        <v>17</v>
      </c>
      <c r="F37" s="1">
        <v>170</v>
      </c>
      <c r="G37" s="1">
        <v>22</v>
      </c>
      <c r="H37" s="1">
        <v>648</v>
      </c>
      <c r="I37" s="1" t="s">
        <v>17</v>
      </c>
      <c r="J37" s="1" t="s">
        <v>280</v>
      </c>
      <c r="K37" s="4" t="s">
        <v>17</v>
      </c>
      <c r="L37" s="2">
        <v>3.81</v>
      </c>
      <c r="M37" s="2">
        <v>13.79</v>
      </c>
      <c r="N37" s="1">
        <v>47</v>
      </c>
    </row>
    <row r="38" spans="1:14" ht="12.75">
      <c r="A38" s="1">
        <v>30</v>
      </c>
      <c r="B38" t="s">
        <v>192</v>
      </c>
      <c r="C38" t="s">
        <v>51</v>
      </c>
      <c r="D38" s="1" t="s">
        <v>285</v>
      </c>
      <c r="E38" s="1" t="s">
        <v>17</v>
      </c>
      <c r="F38" s="1">
        <v>139</v>
      </c>
      <c r="G38" s="1">
        <v>19</v>
      </c>
      <c r="H38" s="1">
        <v>557</v>
      </c>
      <c r="I38" s="1">
        <v>5</v>
      </c>
      <c r="J38" s="1" t="s">
        <v>280</v>
      </c>
      <c r="K38" s="4" t="s">
        <v>286</v>
      </c>
      <c r="L38" s="2">
        <v>4.01</v>
      </c>
      <c r="M38" s="2">
        <v>12.11</v>
      </c>
      <c r="N38" s="1">
        <v>46</v>
      </c>
    </row>
    <row r="39" spans="1:14" ht="12.75">
      <c r="A39" s="1">
        <v>31</v>
      </c>
      <c r="B39" t="s">
        <v>78</v>
      </c>
      <c r="C39" t="s">
        <v>57</v>
      </c>
      <c r="D39" s="1" t="s">
        <v>146</v>
      </c>
      <c r="E39" s="1" t="s">
        <v>17</v>
      </c>
      <c r="F39" s="1">
        <v>120</v>
      </c>
      <c r="G39" s="1">
        <v>15</v>
      </c>
      <c r="H39" s="1">
        <v>449</v>
      </c>
      <c r="I39" s="1">
        <v>4</v>
      </c>
      <c r="J39" s="1" t="s">
        <v>280</v>
      </c>
      <c r="K39" s="4" t="s">
        <v>17</v>
      </c>
      <c r="L39" s="2">
        <v>3.74</v>
      </c>
      <c r="M39" s="2">
        <v>9.76</v>
      </c>
      <c r="N39" s="1">
        <v>46</v>
      </c>
    </row>
    <row r="40" spans="1:14" ht="12.75">
      <c r="A40" s="1">
        <v>32</v>
      </c>
      <c r="B40" t="s">
        <v>19</v>
      </c>
      <c r="C40" t="s">
        <v>51</v>
      </c>
      <c r="D40" s="1" t="s">
        <v>287</v>
      </c>
      <c r="E40" s="1" t="s">
        <v>17</v>
      </c>
      <c r="F40" s="1" t="s">
        <v>17</v>
      </c>
      <c r="G40" s="1" t="s">
        <v>279</v>
      </c>
      <c r="H40" s="1">
        <v>319</v>
      </c>
      <c r="I40" s="1">
        <v>7</v>
      </c>
      <c r="J40" s="1">
        <v>3</v>
      </c>
      <c r="K40" s="4" t="s">
        <v>209</v>
      </c>
      <c r="L40" s="2" t="s">
        <v>17</v>
      </c>
      <c r="M40" s="2">
        <v>6.93</v>
      </c>
      <c r="N40" s="1">
        <v>46</v>
      </c>
    </row>
    <row r="41" spans="1:14" ht="12.75">
      <c r="A41" s="1">
        <v>33</v>
      </c>
      <c r="B41" t="s">
        <v>18</v>
      </c>
      <c r="C41" t="s">
        <v>51</v>
      </c>
      <c r="D41" s="1" t="s">
        <v>133</v>
      </c>
      <c r="E41" s="1" t="s">
        <v>17</v>
      </c>
      <c r="F41" s="1">
        <v>162</v>
      </c>
      <c r="G41" s="1" t="s">
        <v>279</v>
      </c>
      <c r="H41" s="1">
        <v>750</v>
      </c>
      <c r="I41" s="1" t="s">
        <v>17</v>
      </c>
      <c r="J41" s="1" t="s">
        <v>280</v>
      </c>
      <c r="K41" s="4" t="s">
        <v>17</v>
      </c>
      <c r="L41" s="2">
        <v>4.63</v>
      </c>
      <c r="M41" s="2">
        <v>16.67</v>
      </c>
      <c r="N41" s="1">
        <v>45</v>
      </c>
    </row>
    <row r="42" spans="1:14" ht="12.75">
      <c r="A42" s="1">
        <v>34</v>
      </c>
      <c r="B42" t="s">
        <v>60</v>
      </c>
      <c r="C42" t="s">
        <v>51</v>
      </c>
      <c r="D42" s="1" t="s">
        <v>288</v>
      </c>
      <c r="E42" s="1" t="s">
        <v>17</v>
      </c>
      <c r="F42" s="1" t="s">
        <v>17</v>
      </c>
      <c r="G42" s="1" t="s">
        <v>279</v>
      </c>
      <c r="H42" s="1">
        <v>377</v>
      </c>
      <c r="I42" s="1">
        <v>2</v>
      </c>
      <c r="J42" s="1" t="s">
        <v>280</v>
      </c>
      <c r="K42" s="4" t="s">
        <v>203</v>
      </c>
      <c r="L42" s="2" t="s">
        <v>17</v>
      </c>
      <c r="M42" s="2">
        <v>8.38</v>
      </c>
      <c r="N42" s="1">
        <v>45</v>
      </c>
    </row>
    <row r="43" spans="1:14" ht="12.75">
      <c r="A43" s="1">
        <v>35</v>
      </c>
      <c r="B43" t="s">
        <v>18</v>
      </c>
      <c r="C43" t="s">
        <v>57</v>
      </c>
      <c r="D43" s="1" t="s">
        <v>132</v>
      </c>
      <c r="E43" s="1" t="s">
        <v>17</v>
      </c>
      <c r="F43" s="1">
        <v>145</v>
      </c>
      <c r="G43" s="1">
        <v>18</v>
      </c>
      <c r="H43" s="1">
        <v>591</v>
      </c>
      <c r="I43" s="1" t="s">
        <v>17</v>
      </c>
      <c r="J43" s="1" t="s">
        <v>280</v>
      </c>
      <c r="K43" s="4" t="s">
        <v>17</v>
      </c>
      <c r="L43" s="2">
        <v>4.08</v>
      </c>
      <c r="M43" s="2">
        <v>13.43</v>
      </c>
      <c r="N43" s="1">
        <v>44</v>
      </c>
    </row>
    <row r="44" spans="1:14" ht="12.75">
      <c r="A44" s="1">
        <v>36</v>
      </c>
      <c r="B44" t="s">
        <v>289</v>
      </c>
      <c r="C44" t="s">
        <v>68</v>
      </c>
      <c r="D44" s="1" t="s">
        <v>290</v>
      </c>
      <c r="E44" s="1" t="s">
        <v>17</v>
      </c>
      <c r="F44" s="1">
        <v>197</v>
      </c>
      <c r="G44" s="1">
        <v>47</v>
      </c>
      <c r="H44" s="1">
        <v>595</v>
      </c>
      <c r="I44" s="1" t="s">
        <v>17</v>
      </c>
      <c r="J44" s="1" t="s">
        <v>280</v>
      </c>
      <c r="K44" s="4" t="s">
        <v>17</v>
      </c>
      <c r="L44" s="2">
        <v>3.02</v>
      </c>
      <c r="M44" s="2">
        <v>13.52</v>
      </c>
      <c r="N44" s="1">
        <v>44</v>
      </c>
    </row>
    <row r="45" spans="1:14" ht="12.75">
      <c r="A45" s="1">
        <v>37</v>
      </c>
      <c r="B45" t="s">
        <v>19</v>
      </c>
      <c r="C45" t="s">
        <v>57</v>
      </c>
      <c r="D45" s="1" t="s">
        <v>151</v>
      </c>
      <c r="E45" s="1" t="s">
        <v>17</v>
      </c>
      <c r="F45" s="1">
        <v>101</v>
      </c>
      <c r="G45" s="1">
        <v>40</v>
      </c>
      <c r="H45" s="1">
        <v>309</v>
      </c>
      <c r="I45" s="1" t="s">
        <v>17</v>
      </c>
      <c r="J45" s="1" t="s">
        <v>280</v>
      </c>
      <c r="K45" s="4" t="s">
        <v>17</v>
      </c>
      <c r="L45" s="2">
        <v>3.06</v>
      </c>
      <c r="M45" s="2">
        <v>7.02</v>
      </c>
      <c r="N45" s="1">
        <v>44</v>
      </c>
    </row>
    <row r="46" spans="1:14" ht="12.75">
      <c r="A46" s="1">
        <v>38</v>
      </c>
      <c r="B46" t="s">
        <v>18</v>
      </c>
      <c r="C46" t="s">
        <v>51</v>
      </c>
      <c r="D46" s="1" t="s">
        <v>144</v>
      </c>
      <c r="E46" s="1" t="s">
        <v>17</v>
      </c>
      <c r="F46" s="1">
        <v>164</v>
      </c>
      <c r="G46" s="1">
        <v>23</v>
      </c>
      <c r="H46" s="1">
        <v>618</v>
      </c>
      <c r="I46" s="1" t="s">
        <v>17</v>
      </c>
      <c r="J46" s="1" t="s">
        <v>280</v>
      </c>
      <c r="K46" s="4" t="s">
        <v>17</v>
      </c>
      <c r="L46" s="2">
        <v>3.77</v>
      </c>
      <c r="M46" s="2">
        <v>14.05</v>
      </c>
      <c r="N46" s="1">
        <v>44</v>
      </c>
    </row>
    <row r="47" spans="1:14" ht="12.75">
      <c r="A47" s="1">
        <v>39</v>
      </c>
      <c r="B47" t="s">
        <v>21</v>
      </c>
      <c r="C47" t="s">
        <v>51</v>
      </c>
      <c r="D47" s="1" t="s">
        <v>291</v>
      </c>
      <c r="E47" s="1">
        <v>10</v>
      </c>
      <c r="F47" s="1">
        <v>249.5</v>
      </c>
      <c r="G47" s="1">
        <v>70</v>
      </c>
      <c r="H47" s="1">
        <v>577</v>
      </c>
      <c r="I47" s="1">
        <v>4</v>
      </c>
      <c r="J47" s="1" t="s">
        <v>17</v>
      </c>
      <c r="K47" s="4" t="s">
        <v>22</v>
      </c>
      <c r="L47" s="2">
        <v>2.31</v>
      </c>
      <c r="M47" s="2">
        <v>13.11</v>
      </c>
      <c r="N47" s="1">
        <v>44</v>
      </c>
    </row>
    <row r="48" spans="1:14" ht="12.75">
      <c r="A48" s="1">
        <v>40</v>
      </c>
      <c r="B48" t="s">
        <v>196</v>
      </c>
      <c r="C48" t="s">
        <v>57</v>
      </c>
      <c r="D48" s="1" t="s">
        <v>292</v>
      </c>
      <c r="E48" s="1" t="s">
        <v>17</v>
      </c>
      <c r="F48" s="1">
        <v>154</v>
      </c>
      <c r="G48" s="1">
        <v>16</v>
      </c>
      <c r="H48" s="1">
        <v>570</v>
      </c>
      <c r="I48" s="1" t="s">
        <v>17</v>
      </c>
      <c r="J48" s="1" t="s">
        <v>280</v>
      </c>
      <c r="K48" s="4" t="s">
        <v>17</v>
      </c>
      <c r="L48" s="2">
        <v>3.7</v>
      </c>
      <c r="M48" s="2">
        <v>13.26</v>
      </c>
      <c r="N48" s="1">
        <v>43</v>
      </c>
    </row>
    <row r="49" spans="1:14" ht="12.75">
      <c r="A49" s="1">
        <v>41</v>
      </c>
      <c r="B49" t="s">
        <v>32</v>
      </c>
      <c r="C49" t="s">
        <v>51</v>
      </c>
      <c r="D49" s="1" t="s">
        <v>134</v>
      </c>
      <c r="E49" s="1" t="s">
        <v>17</v>
      </c>
      <c r="F49" s="1">
        <v>127</v>
      </c>
      <c r="G49" s="1">
        <v>19</v>
      </c>
      <c r="H49" s="1">
        <v>365</v>
      </c>
      <c r="I49" s="1" t="s">
        <v>17</v>
      </c>
      <c r="J49" s="1" t="s">
        <v>280</v>
      </c>
      <c r="K49" s="4" t="s">
        <v>17</v>
      </c>
      <c r="L49" s="2">
        <v>2.87</v>
      </c>
      <c r="M49" s="2">
        <v>8.69</v>
      </c>
      <c r="N49" s="1">
        <v>42</v>
      </c>
    </row>
    <row r="50" spans="1:14" ht="12.75">
      <c r="A50" s="1">
        <v>42</v>
      </c>
      <c r="B50" t="s">
        <v>16</v>
      </c>
      <c r="C50" t="s">
        <v>68</v>
      </c>
      <c r="D50" s="1" t="s">
        <v>290</v>
      </c>
      <c r="E50" s="1" t="s">
        <v>17</v>
      </c>
      <c r="F50" s="1">
        <v>159</v>
      </c>
      <c r="G50" s="1">
        <v>42</v>
      </c>
      <c r="H50" s="1">
        <v>493</v>
      </c>
      <c r="I50" s="1">
        <v>1</v>
      </c>
      <c r="J50" s="1" t="s">
        <v>280</v>
      </c>
      <c r="K50" s="4" t="s">
        <v>17</v>
      </c>
      <c r="L50" s="2">
        <v>3.1</v>
      </c>
      <c r="M50" s="2">
        <v>11.74</v>
      </c>
      <c r="N50" s="1">
        <v>42</v>
      </c>
    </row>
    <row r="51" spans="1:14" ht="12.75">
      <c r="A51" s="1">
        <v>43</v>
      </c>
      <c r="B51" t="s">
        <v>26</v>
      </c>
      <c r="C51" t="s">
        <v>51</v>
      </c>
      <c r="D51" s="1" t="s">
        <v>151</v>
      </c>
      <c r="E51" s="1" t="s">
        <v>17</v>
      </c>
      <c r="F51" s="1">
        <v>152</v>
      </c>
      <c r="G51" s="1">
        <v>20</v>
      </c>
      <c r="H51" s="1">
        <v>451</v>
      </c>
      <c r="I51" s="1" t="s">
        <v>17</v>
      </c>
      <c r="J51" s="1" t="s">
        <v>280</v>
      </c>
      <c r="K51" s="4" t="s">
        <v>17</v>
      </c>
      <c r="L51" s="2">
        <v>2.97</v>
      </c>
      <c r="M51" s="2">
        <v>10.74</v>
      </c>
      <c r="N51" s="1">
        <v>42</v>
      </c>
    </row>
    <row r="52" spans="1:14" ht="12.75">
      <c r="A52" s="1">
        <v>44</v>
      </c>
      <c r="B52" t="s">
        <v>196</v>
      </c>
      <c r="C52" t="s">
        <v>57</v>
      </c>
      <c r="D52" s="1" t="s">
        <v>136</v>
      </c>
      <c r="E52" s="1" t="s">
        <v>17</v>
      </c>
      <c r="F52" s="1">
        <v>104</v>
      </c>
      <c r="G52" s="1">
        <v>14</v>
      </c>
      <c r="H52" s="1">
        <v>397</v>
      </c>
      <c r="I52" s="1" t="s">
        <v>17</v>
      </c>
      <c r="J52" s="1" t="s">
        <v>280</v>
      </c>
      <c r="K52" s="4" t="s">
        <v>17</v>
      </c>
      <c r="L52" s="2">
        <v>3.82</v>
      </c>
      <c r="M52" s="2">
        <v>9.45</v>
      </c>
      <c r="N52" s="1">
        <v>42</v>
      </c>
    </row>
    <row r="53" spans="1:14" ht="12.75">
      <c r="A53" s="1">
        <v>45</v>
      </c>
      <c r="B53" t="s">
        <v>23</v>
      </c>
      <c r="C53" t="s">
        <v>57</v>
      </c>
      <c r="D53" s="1" t="s">
        <v>293</v>
      </c>
      <c r="E53" s="1" t="s">
        <v>17</v>
      </c>
      <c r="F53" s="1">
        <v>171</v>
      </c>
      <c r="G53" s="1">
        <v>26</v>
      </c>
      <c r="H53" s="1">
        <v>556</v>
      </c>
      <c r="I53" s="1">
        <v>2</v>
      </c>
      <c r="J53" s="1" t="s">
        <v>280</v>
      </c>
      <c r="K53" s="4" t="s">
        <v>17</v>
      </c>
      <c r="L53" s="2">
        <v>3.25</v>
      </c>
      <c r="M53" s="2">
        <v>13.56</v>
      </c>
      <c r="N53" s="1">
        <v>41</v>
      </c>
    </row>
    <row r="54" spans="1:14" ht="12.75">
      <c r="A54" s="1">
        <v>46</v>
      </c>
      <c r="B54" t="s">
        <v>16</v>
      </c>
      <c r="C54" t="s">
        <v>51</v>
      </c>
      <c r="D54" s="1" t="s">
        <v>294</v>
      </c>
      <c r="E54" s="1" t="s">
        <v>17</v>
      </c>
      <c r="F54" s="1">
        <v>167</v>
      </c>
      <c r="G54" s="1">
        <v>32</v>
      </c>
      <c r="H54" s="1">
        <v>493</v>
      </c>
      <c r="I54" s="1" t="s">
        <v>17</v>
      </c>
      <c r="J54" s="1" t="s">
        <v>280</v>
      </c>
      <c r="K54" s="4" t="s">
        <v>17</v>
      </c>
      <c r="L54" s="2">
        <v>2.95</v>
      </c>
      <c r="M54" s="2">
        <v>12.32</v>
      </c>
      <c r="N54" s="1">
        <v>40</v>
      </c>
    </row>
    <row r="55" spans="1:14" ht="12.75">
      <c r="A55" s="1">
        <v>47</v>
      </c>
      <c r="B55" t="s">
        <v>24</v>
      </c>
      <c r="C55" t="s">
        <v>51</v>
      </c>
      <c r="D55" s="1" t="s">
        <v>295</v>
      </c>
      <c r="E55" s="1" t="s">
        <v>17</v>
      </c>
      <c r="F55" s="1">
        <v>237</v>
      </c>
      <c r="G55" s="1" t="s">
        <v>279</v>
      </c>
      <c r="H55" s="1">
        <v>570</v>
      </c>
      <c r="I55" s="1" t="s">
        <v>17</v>
      </c>
      <c r="J55" s="1" t="s">
        <v>280</v>
      </c>
      <c r="K55" s="4" t="s">
        <v>17</v>
      </c>
      <c r="L55" s="2">
        <v>2.41</v>
      </c>
      <c r="M55" s="2">
        <v>14.25</v>
      </c>
      <c r="N55" s="1">
        <v>40</v>
      </c>
    </row>
    <row r="56" spans="1:14" ht="12.75">
      <c r="A56" s="1">
        <v>48</v>
      </c>
      <c r="B56" t="s">
        <v>192</v>
      </c>
      <c r="C56" t="s">
        <v>51</v>
      </c>
      <c r="D56" s="1" t="s">
        <v>296</v>
      </c>
      <c r="E56" s="1" t="s">
        <v>17</v>
      </c>
      <c r="F56" s="1">
        <v>90</v>
      </c>
      <c r="G56" s="1">
        <v>14</v>
      </c>
      <c r="H56" s="1">
        <v>351</v>
      </c>
      <c r="I56" s="1">
        <v>1</v>
      </c>
      <c r="J56" s="1" t="s">
        <v>280</v>
      </c>
      <c r="K56" s="4" t="s">
        <v>297</v>
      </c>
      <c r="L56" s="2">
        <v>3.9</v>
      </c>
      <c r="M56" s="2">
        <v>8.77</v>
      </c>
      <c r="N56" s="1">
        <v>40</v>
      </c>
    </row>
    <row r="57" spans="1:14" ht="12.75">
      <c r="A57" s="1">
        <v>49</v>
      </c>
      <c r="B57" t="s">
        <v>70</v>
      </c>
      <c r="C57" t="s">
        <v>57</v>
      </c>
      <c r="D57" s="1" t="s">
        <v>146</v>
      </c>
      <c r="E57" s="1" t="s">
        <v>17</v>
      </c>
      <c r="F57" s="1">
        <v>109</v>
      </c>
      <c r="G57" s="1">
        <v>26</v>
      </c>
      <c r="H57" s="1">
        <v>398</v>
      </c>
      <c r="I57" s="1">
        <v>1</v>
      </c>
      <c r="J57" s="1" t="s">
        <v>280</v>
      </c>
      <c r="K57" s="4" t="s">
        <v>17</v>
      </c>
      <c r="L57" s="2">
        <v>3.65</v>
      </c>
      <c r="M57" s="2">
        <v>9.95</v>
      </c>
      <c r="N57" s="1">
        <v>40</v>
      </c>
    </row>
    <row r="58" spans="1:14" ht="12.75">
      <c r="A58" s="1">
        <v>50</v>
      </c>
      <c r="B58" t="s">
        <v>18</v>
      </c>
      <c r="C58" t="s">
        <v>51</v>
      </c>
      <c r="D58" s="1" t="s">
        <v>134</v>
      </c>
      <c r="E58" s="1" t="s">
        <v>17</v>
      </c>
      <c r="F58" s="1">
        <v>146</v>
      </c>
      <c r="G58" s="1">
        <v>23</v>
      </c>
      <c r="H58" s="1">
        <v>428</v>
      </c>
      <c r="I58" s="1" t="s">
        <v>17</v>
      </c>
      <c r="J58" s="1" t="s">
        <v>280</v>
      </c>
      <c r="K58" s="4" t="s">
        <v>17</v>
      </c>
      <c r="L58" s="2">
        <v>2.93</v>
      </c>
      <c r="M58" s="2">
        <v>10.97</v>
      </c>
      <c r="N58" s="1">
        <v>39</v>
      </c>
    </row>
  </sheetData>
  <sheetProtection/>
  <mergeCells count="3">
    <mergeCell ref="A2:N2"/>
    <mergeCell ref="A4:N4"/>
    <mergeCell ref="A6:N6"/>
  </mergeCells>
  <printOptions horizontalCentered="1"/>
  <pageMargins left="0" right="0" top="0.5905511811023623" bottom="0.5905511811023623" header="0" footer="0"/>
  <pageSetup fitToHeight="1" fitToWidth="1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8.7109375" style="0" customWidth="1"/>
    <col min="3" max="8" width="9.7109375" style="1" customWidth="1"/>
    <col min="9" max="9" width="9.7109375" style="2" customWidth="1"/>
  </cols>
  <sheetData>
    <row r="2" spans="1:9" ht="19.5">
      <c r="A2" s="13" t="s">
        <v>164</v>
      </c>
      <c r="B2" s="13"/>
      <c r="C2" s="13"/>
      <c r="D2" s="13"/>
      <c r="E2" s="13"/>
      <c r="F2" s="13"/>
      <c r="G2" s="13"/>
      <c r="H2" s="13"/>
      <c r="I2" s="13"/>
    </row>
    <row r="4" spans="1:9" ht="15.75">
      <c r="A4" s="14" t="s">
        <v>98</v>
      </c>
      <c r="B4" s="14"/>
      <c r="C4" s="14"/>
      <c r="D4" s="14"/>
      <c r="E4" s="14"/>
      <c r="F4" s="14"/>
      <c r="G4" s="14"/>
      <c r="H4" s="14"/>
      <c r="I4" s="14"/>
    </row>
    <row r="5" spans="1:9" ht="15.75">
      <c r="A5" s="14" t="s">
        <v>45</v>
      </c>
      <c r="B5" s="14"/>
      <c r="C5" s="14"/>
      <c r="D5" s="14"/>
      <c r="E5" s="14"/>
      <c r="F5" s="14"/>
      <c r="G5" s="14"/>
      <c r="H5" s="14"/>
      <c r="I5" s="14"/>
    </row>
    <row r="7" spans="1:9" ht="15">
      <c r="A7" s="15" t="s">
        <v>375</v>
      </c>
      <c r="B7" s="15"/>
      <c r="C7" s="15"/>
      <c r="D7" s="15"/>
      <c r="E7" s="15"/>
      <c r="F7" s="15"/>
      <c r="G7" s="15"/>
      <c r="H7" s="15"/>
      <c r="I7" s="15"/>
    </row>
    <row r="9" spans="1:9" ht="12.75">
      <c r="A9" s="1" t="s">
        <v>2</v>
      </c>
      <c r="B9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157</v>
      </c>
      <c r="H9" s="1" t="s">
        <v>12</v>
      </c>
      <c r="I9" s="2" t="s">
        <v>13</v>
      </c>
    </row>
    <row r="10" spans="1:9" ht="12.75">
      <c r="A10" s="1">
        <v>1</v>
      </c>
      <c r="B10" t="s">
        <v>24</v>
      </c>
      <c r="C10" s="1">
        <v>105</v>
      </c>
      <c r="D10" s="1">
        <v>2112.2</v>
      </c>
      <c r="E10" s="1">
        <v>412</v>
      </c>
      <c r="F10" s="1">
        <v>5133</v>
      </c>
      <c r="G10" s="1">
        <v>320</v>
      </c>
      <c r="H10" s="1" t="str">
        <f>" 9-66"</f>
        <v> 9-66</v>
      </c>
      <c r="I10" s="2">
        <v>2.43</v>
      </c>
    </row>
    <row r="11" spans="1:9" ht="12.75">
      <c r="A11" s="1">
        <v>2</v>
      </c>
      <c r="B11" t="s">
        <v>65</v>
      </c>
      <c r="C11" s="1">
        <v>45</v>
      </c>
      <c r="D11" s="1">
        <v>663.3</v>
      </c>
      <c r="E11" s="1">
        <v>170</v>
      </c>
      <c r="F11" s="1">
        <v>1674</v>
      </c>
      <c r="G11" s="1">
        <v>108</v>
      </c>
      <c r="H11" s="1" t="str">
        <f>" 8-48"</f>
        <v> 8-48</v>
      </c>
      <c r="I11" s="2">
        <v>2.52</v>
      </c>
    </row>
    <row r="12" spans="1:9" ht="12.75">
      <c r="A12" s="1">
        <v>3</v>
      </c>
      <c r="B12" t="s">
        <v>21</v>
      </c>
      <c r="C12" s="1">
        <v>94</v>
      </c>
      <c r="D12" s="1">
        <v>2618</v>
      </c>
      <c r="E12" s="1">
        <v>549</v>
      </c>
      <c r="F12" s="1">
        <v>6861</v>
      </c>
      <c r="G12" s="1">
        <v>419</v>
      </c>
      <c r="H12" s="1" t="str">
        <f>" 8-43"</f>
        <v> 8-43</v>
      </c>
      <c r="I12" s="2">
        <v>2.62</v>
      </c>
    </row>
    <row r="13" spans="1:9" ht="12.75">
      <c r="A13" s="1">
        <v>4</v>
      </c>
      <c r="B13" t="s">
        <v>160</v>
      </c>
      <c r="C13" s="1">
        <v>41</v>
      </c>
      <c r="D13" s="1">
        <v>644.3</v>
      </c>
      <c r="E13" s="1">
        <v>62</v>
      </c>
      <c r="F13" s="1">
        <v>1936</v>
      </c>
      <c r="G13" s="1">
        <v>120</v>
      </c>
      <c r="H13" s="1" t="str">
        <f>" 5-19"</f>
        <v> 5-19</v>
      </c>
      <c r="I13" s="2">
        <v>3</v>
      </c>
    </row>
    <row r="14" spans="1:9" ht="12.75">
      <c r="A14" s="1">
        <v>5</v>
      </c>
      <c r="B14" t="s">
        <v>32</v>
      </c>
      <c r="C14" s="1">
        <v>13</v>
      </c>
      <c r="D14" s="1">
        <v>932</v>
      </c>
      <c r="E14" s="1">
        <v>171</v>
      </c>
      <c r="F14" s="1">
        <v>2912</v>
      </c>
      <c r="G14" s="1">
        <v>188</v>
      </c>
      <c r="H14" s="1" t="str">
        <f>" 1-12"</f>
        <v> 1-12</v>
      </c>
      <c r="I14" s="2">
        <v>3.12</v>
      </c>
    </row>
    <row r="15" spans="1:9" ht="12.75">
      <c r="A15" s="1">
        <v>6</v>
      </c>
      <c r="B15" t="s">
        <v>31</v>
      </c>
      <c r="C15" s="1">
        <v>69</v>
      </c>
      <c r="D15" s="1">
        <v>1304.3</v>
      </c>
      <c r="E15" s="1">
        <v>213</v>
      </c>
      <c r="F15" s="1">
        <v>4129</v>
      </c>
      <c r="G15" s="1">
        <v>200</v>
      </c>
      <c r="H15" s="1" t="str">
        <f>" 6-38"</f>
        <v> 6-38</v>
      </c>
      <c r="I15" s="2">
        <v>3.17</v>
      </c>
    </row>
    <row r="16" spans="1:9" ht="12.75">
      <c r="A16" s="1">
        <v>7</v>
      </c>
      <c r="B16" t="s">
        <v>36</v>
      </c>
      <c r="C16" s="1">
        <v>138</v>
      </c>
      <c r="D16" s="1">
        <v>1458.1</v>
      </c>
      <c r="E16" s="1">
        <v>290</v>
      </c>
      <c r="F16" s="1">
        <v>4648</v>
      </c>
      <c r="G16" s="1">
        <v>210</v>
      </c>
      <c r="H16" s="1" t="str">
        <f>" 7-68"</f>
        <v> 7-68</v>
      </c>
      <c r="I16" s="2">
        <v>3.19</v>
      </c>
    </row>
    <row r="17" spans="1:9" ht="12.75">
      <c r="A17" s="1">
        <v>8</v>
      </c>
      <c r="B17" t="s">
        <v>20</v>
      </c>
      <c r="C17" s="1">
        <v>219</v>
      </c>
      <c r="D17" s="1">
        <v>2585.1</v>
      </c>
      <c r="E17" s="1">
        <v>461</v>
      </c>
      <c r="F17" s="1">
        <v>8302</v>
      </c>
      <c r="G17" s="1">
        <v>469</v>
      </c>
      <c r="H17" s="1" t="str">
        <f>" 7-15"</f>
        <v> 7-15</v>
      </c>
      <c r="I17" s="2">
        <v>3.21</v>
      </c>
    </row>
    <row r="18" spans="1:9" ht="12.75">
      <c r="A18" s="1">
        <v>9</v>
      </c>
      <c r="B18" t="s">
        <v>35</v>
      </c>
      <c r="C18" s="1">
        <v>48</v>
      </c>
      <c r="D18" s="1">
        <v>1053.3</v>
      </c>
      <c r="E18" s="1">
        <v>186</v>
      </c>
      <c r="F18" s="1">
        <v>3423</v>
      </c>
      <c r="G18" s="1">
        <v>174</v>
      </c>
      <c r="H18" s="1" t="str">
        <f>" 3-16"</f>
        <v> 3-16</v>
      </c>
      <c r="I18" s="2">
        <v>3.25</v>
      </c>
    </row>
    <row r="19" spans="1:9" ht="12.75">
      <c r="A19" s="1">
        <v>10</v>
      </c>
      <c r="B19" t="s">
        <v>16</v>
      </c>
      <c r="C19" s="1">
        <v>60</v>
      </c>
      <c r="D19" s="1">
        <v>3621.7</v>
      </c>
      <c r="E19" s="1">
        <v>595</v>
      </c>
      <c r="F19" s="1">
        <v>11791</v>
      </c>
      <c r="G19" s="1">
        <v>1015</v>
      </c>
      <c r="H19" s="1" t="str">
        <f>" 8-49"</f>
        <v> 8-49</v>
      </c>
      <c r="I19" s="2">
        <v>3.26</v>
      </c>
    </row>
    <row r="20" spans="1:9" ht="12.75">
      <c r="A20" s="1">
        <v>11</v>
      </c>
      <c r="B20" t="s">
        <v>27</v>
      </c>
      <c r="C20" s="1">
        <v>61</v>
      </c>
      <c r="D20" s="1">
        <v>1387</v>
      </c>
      <c r="E20" s="1">
        <v>206</v>
      </c>
      <c r="F20" s="1">
        <v>4684</v>
      </c>
      <c r="G20" s="1">
        <v>242</v>
      </c>
      <c r="H20" s="1" t="str">
        <f>" 6-35"</f>
        <v> 6-35</v>
      </c>
      <c r="I20" s="2">
        <v>3.38</v>
      </c>
    </row>
    <row r="21" spans="1:9" ht="12.75">
      <c r="A21" s="1">
        <v>12</v>
      </c>
      <c r="B21" t="s">
        <v>23</v>
      </c>
      <c r="C21" s="1">
        <v>38</v>
      </c>
      <c r="D21" s="1">
        <v>1791.3</v>
      </c>
      <c r="E21" s="1">
        <v>206</v>
      </c>
      <c r="F21" s="1">
        <v>6120</v>
      </c>
      <c r="G21" s="1">
        <v>349</v>
      </c>
      <c r="H21" s="1" t="str">
        <f>" 6-57"</f>
        <v> 6-57</v>
      </c>
      <c r="I21" s="2">
        <v>3.42</v>
      </c>
    </row>
    <row r="22" spans="1:9" ht="12.75">
      <c r="A22" s="1">
        <v>13</v>
      </c>
      <c r="B22" t="s">
        <v>111</v>
      </c>
      <c r="C22" s="1">
        <v>80</v>
      </c>
      <c r="D22" s="1">
        <v>835.5</v>
      </c>
      <c r="E22" s="1">
        <v>147</v>
      </c>
      <c r="F22" s="1">
        <v>2872</v>
      </c>
      <c r="G22" s="1">
        <v>121</v>
      </c>
      <c r="H22" s="1" t="str">
        <f>" 6-105"</f>
        <v> 6-105</v>
      </c>
      <c r="I22" s="2">
        <v>3.44</v>
      </c>
    </row>
    <row r="23" spans="1:9" ht="12.75">
      <c r="A23" s="1">
        <v>14</v>
      </c>
      <c r="B23" t="s">
        <v>40</v>
      </c>
      <c r="C23" s="1">
        <v>49</v>
      </c>
      <c r="D23" s="1">
        <v>407</v>
      </c>
      <c r="E23" s="1">
        <v>72</v>
      </c>
      <c r="F23" s="1">
        <v>1415</v>
      </c>
      <c r="G23" s="1">
        <v>152</v>
      </c>
      <c r="H23" s="1" t="str">
        <f>" 8-36"</f>
        <v> 8-36</v>
      </c>
      <c r="I23" s="2">
        <v>3.48</v>
      </c>
    </row>
    <row r="24" spans="1:9" ht="12.75">
      <c r="A24" s="1">
        <v>15</v>
      </c>
      <c r="B24" t="s">
        <v>25</v>
      </c>
      <c r="C24" s="1">
        <v>66</v>
      </c>
      <c r="D24" s="1">
        <v>1781</v>
      </c>
      <c r="E24" s="1">
        <v>204</v>
      </c>
      <c r="F24" s="1">
        <v>6767</v>
      </c>
      <c r="G24" s="1">
        <v>292</v>
      </c>
      <c r="H24" s="1" t="str">
        <f>" 7-34"</f>
        <v> 7-34</v>
      </c>
      <c r="I24" s="2">
        <v>3.8</v>
      </c>
    </row>
    <row r="25" spans="1:9" ht="12.75">
      <c r="A25" s="1">
        <v>16</v>
      </c>
      <c r="B25" t="s">
        <v>158</v>
      </c>
      <c r="C25" s="1">
        <v>56</v>
      </c>
      <c r="D25" s="1">
        <v>440</v>
      </c>
      <c r="E25" s="1">
        <v>66</v>
      </c>
      <c r="F25" s="1">
        <v>1728</v>
      </c>
      <c r="G25" s="1">
        <v>111</v>
      </c>
      <c r="H25" s="1" t="str">
        <f>" 7-47"</f>
        <v> 7-47</v>
      </c>
      <c r="I25" s="2">
        <v>3.93</v>
      </c>
    </row>
    <row r="26" spans="1:9" ht="12.75">
      <c r="A26" s="1">
        <v>17</v>
      </c>
      <c r="B26" t="s">
        <v>26</v>
      </c>
      <c r="C26" s="1">
        <v>55</v>
      </c>
      <c r="D26" s="1">
        <v>937</v>
      </c>
      <c r="E26" s="1">
        <v>99</v>
      </c>
      <c r="F26" s="1">
        <v>3723</v>
      </c>
      <c r="G26" s="1">
        <v>251</v>
      </c>
      <c r="H26" s="1" t="str">
        <f>" 5-27"</f>
        <v> 5-27</v>
      </c>
      <c r="I26" s="2">
        <v>3.97</v>
      </c>
    </row>
    <row r="27" spans="1:9" ht="12.75">
      <c r="A27" s="1">
        <v>18</v>
      </c>
      <c r="B27" t="s">
        <v>39</v>
      </c>
      <c r="C27" s="1">
        <v>9</v>
      </c>
      <c r="D27" s="1">
        <v>691</v>
      </c>
      <c r="E27" s="1">
        <v>80</v>
      </c>
      <c r="F27" s="1">
        <v>2754</v>
      </c>
      <c r="G27" s="1">
        <v>158</v>
      </c>
      <c r="H27" s="1" t="str">
        <f>" 1-32"</f>
        <v> 1-32</v>
      </c>
      <c r="I27" s="2">
        <v>3.99</v>
      </c>
    </row>
    <row r="28" spans="1:9" ht="12.75">
      <c r="A28" s="1">
        <v>19</v>
      </c>
      <c r="B28" t="s">
        <v>70</v>
      </c>
      <c r="C28" s="1">
        <v>8</v>
      </c>
      <c r="D28" s="1">
        <v>504</v>
      </c>
      <c r="E28" s="1">
        <v>84</v>
      </c>
      <c r="F28" s="1">
        <v>2016</v>
      </c>
      <c r="G28" s="1">
        <v>120</v>
      </c>
      <c r="H28" s="1" t="str">
        <f>" 7-13"</f>
        <v> 7-13</v>
      </c>
      <c r="I28" s="2">
        <v>4</v>
      </c>
    </row>
    <row r="29" spans="1:9" ht="12.75">
      <c r="A29" s="1">
        <v>20</v>
      </c>
      <c r="B29" t="s">
        <v>159</v>
      </c>
      <c r="C29" s="1">
        <v>6</v>
      </c>
      <c r="D29" s="1">
        <v>513</v>
      </c>
      <c r="E29" s="1">
        <v>28</v>
      </c>
      <c r="F29" s="1">
        <v>2059</v>
      </c>
      <c r="G29" s="1">
        <v>130</v>
      </c>
      <c r="H29" s="1" t="str">
        <f>" -1-0"</f>
        <v> -1-0</v>
      </c>
      <c r="I29" s="2">
        <v>4.01</v>
      </c>
    </row>
    <row r="30" spans="1:9" ht="12.75">
      <c r="A30" s="1">
        <v>21</v>
      </c>
      <c r="B30" t="s">
        <v>147</v>
      </c>
      <c r="C30" s="1">
        <v>13</v>
      </c>
      <c r="D30" s="1">
        <v>447</v>
      </c>
      <c r="E30" s="1">
        <v>58</v>
      </c>
      <c r="F30" s="1">
        <v>1835</v>
      </c>
      <c r="G30" s="1">
        <v>130</v>
      </c>
      <c r="H30" s="1" t="str">
        <f>" 2-19"</f>
        <v> 2-19</v>
      </c>
      <c r="I30" s="2">
        <v>4.11</v>
      </c>
    </row>
    <row r="31" spans="1:9" ht="12.75">
      <c r="A31" s="1">
        <v>22</v>
      </c>
      <c r="B31" t="s">
        <v>162</v>
      </c>
      <c r="C31" s="1">
        <v>21</v>
      </c>
      <c r="D31" s="1">
        <v>419</v>
      </c>
      <c r="E31" s="1">
        <v>24</v>
      </c>
      <c r="F31" s="1">
        <v>1761</v>
      </c>
      <c r="G31" s="1">
        <v>106</v>
      </c>
      <c r="H31" s="1" t="str">
        <f>" -1-0"</f>
        <v> -1-0</v>
      </c>
      <c r="I31" s="2">
        <v>4.2</v>
      </c>
    </row>
    <row r="32" spans="1:9" ht="12.75">
      <c r="A32" s="1">
        <v>23</v>
      </c>
      <c r="B32" t="s">
        <v>41</v>
      </c>
      <c r="C32" s="1">
        <v>33</v>
      </c>
      <c r="D32" s="1">
        <v>401</v>
      </c>
      <c r="E32" s="1">
        <v>56</v>
      </c>
      <c r="F32" s="1">
        <v>1704</v>
      </c>
      <c r="G32" s="1">
        <v>143</v>
      </c>
      <c r="H32" s="1" t="str">
        <f>" 7-8"</f>
        <v> 7-8</v>
      </c>
      <c r="I32" s="2">
        <v>4.25</v>
      </c>
    </row>
    <row r="33" spans="1:9" ht="12.75">
      <c r="A33" s="1">
        <v>24</v>
      </c>
      <c r="B33" t="s">
        <v>165</v>
      </c>
      <c r="C33" s="1">
        <v>42</v>
      </c>
      <c r="D33" s="1">
        <v>517.4</v>
      </c>
      <c r="E33" s="1">
        <v>51</v>
      </c>
      <c r="F33" s="1">
        <v>2204</v>
      </c>
      <c r="G33" s="1">
        <v>122</v>
      </c>
      <c r="H33" s="1" t="str">
        <f>" 5-5"</f>
        <v> 5-5</v>
      </c>
      <c r="I33" s="2">
        <v>4.26</v>
      </c>
    </row>
    <row r="34" spans="1:9" ht="12.75">
      <c r="A34" s="1">
        <v>25</v>
      </c>
      <c r="B34" t="s">
        <v>18</v>
      </c>
      <c r="C34" s="1">
        <v>74</v>
      </c>
      <c r="D34" s="1">
        <v>2720</v>
      </c>
      <c r="E34" s="1">
        <v>218</v>
      </c>
      <c r="F34" s="1">
        <v>11625</v>
      </c>
      <c r="G34" s="1">
        <v>888</v>
      </c>
      <c r="H34" s="1" t="str">
        <f>" 8-22"</f>
        <v> 8-22</v>
      </c>
      <c r="I34" s="2">
        <v>4.27</v>
      </c>
    </row>
    <row r="35" spans="1:9" ht="12.75">
      <c r="A35" s="1">
        <v>26</v>
      </c>
      <c r="B35" t="s">
        <v>37</v>
      </c>
      <c r="C35" s="1">
        <v>12</v>
      </c>
      <c r="D35" s="1">
        <v>593</v>
      </c>
      <c r="E35" s="1">
        <v>30</v>
      </c>
      <c r="F35" s="1">
        <v>2537</v>
      </c>
      <c r="G35" s="1">
        <v>168</v>
      </c>
      <c r="H35" s="1" t="str">
        <f>" 2-9"</f>
        <v> 2-9</v>
      </c>
      <c r="I35" s="2">
        <v>4.28</v>
      </c>
    </row>
    <row r="36" spans="1:9" ht="12.75">
      <c r="A36" s="1">
        <v>27</v>
      </c>
      <c r="B36" t="s">
        <v>154</v>
      </c>
      <c r="C36" s="1">
        <v>13</v>
      </c>
      <c r="D36" s="1">
        <v>559</v>
      </c>
      <c r="E36" s="1">
        <v>62</v>
      </c>
      <c r="F36" s="1">
        <v>2399</v>
      </c>
      <c r="G36" s="1">
        <v>136</v>
      </c>
      <c r="H36" s="1" t="str">
        <f>" 4-48"</f>
        <v> 4-48</v>
      </c>
      <c r="I36" s="2">
        <v>4.29</v>
      </c>
    </row>
    <row r="37" spans="1:9" ht="12.75">
      <c r="A37" s="1">
        <v>28</v>
      </c>
      <c r="B37" t="s">
        <v>19</v>
      </c>
      <c r="C37" s="1">
        <v>70</v>
      </c>
      <c r="D37" s="1">
        <v>1050</v>
      </c>
      <c r="E37" s="1">
        <v>131</v>
      </c>
      <c r="F37" s="1">
        <v>4575</v>
      </c>
      <c r="G37" s="1">
        <v>672</v>
      </c>
      <c r="H37" s="1" t="str">
        <f>" 10-12"</f>
        <v> 10-12</v>
      </c>
      <c r="I37" s="2">
        <v>4.36</v>
      </c>
    </row>
    <row r="38" spans="1:9" ht="12.75">
      <c r="A38" s="1">
        <v>29</v>
      </c>
      <c r="B38" t="s">
        <v>163</v>
      </c>
      <c r="C38" s="1">
        <v>41</v>
      </c>
      <c r="D38" s="1">
        <v>416</v>
      </c>
      <c r="E38" s="1">
        <v>21</v>
      </c>
      <c r="F38" s="1">
        <v>1874</v>
      </c>
      <c r="G38" s="1">
        <v>104</v>
      </c>
      <c r="H38" s="1" t="str">
        <f>" 4-33"</f>
        <v> 4-33</v>
      </c>
      <c r="I38" s="2">
        <v>4.5</v>
      </c>
    </row>
    <row r="39" spans="1:9" ht="12.75">
      <c r="A39" s="1">
        <v>30</v>
      </c>
      <c r="B39" t="s">
        <v>161</v>
      </c>
      <c r="C39" s="1">
        <v>7</v>
      </c>
      <c r="D39" s="1">
        <v>461</v>
      </c>
      <c r="E39" s="1">
        <v>9</v>
      </c>
      <c r="F39" s="1">
        <v>2180</v>
      </c>
      <c r="G39" s="1">
        <v>135</v>
      </c>
      <c r="H39" s="1" t="str">
        <f>" -1-0"</f>
        <v> -1-0</v>
      </c>
      <c r="I39" s="2">
        <v>4.73</v>
      </c>
    </row>
    <row r="40" spans="1:9" ht="12.75">
      <c r="A40" s="1">
        <v>31</v>
      </c>
      <c r="B40" t="s">
        <v>34</v>
      </c>
      <c r="C40" s="1">
        <v>132</v>
      </c>
      <c r="D40" s="1">
        <v>483</v>
      </c>
      <c r="E40" s="1">
        <v>48</v>
      </c>
      <c r="F40" s="1">
        <v>2535</v>
      </c>
      <c r="G40" s="1">
        <v>194</v>
      </c>
      <c r="H40" s="1" t="str">
        <f>" 6-14"</f>
        <v> 6-14</v>
      </c>
      <c r="I40" s="2">
        <v>5.25</v>
      </c>
    </row>
    <row r="41" spans="1:9" ht="12.75">
      <c r="A41" s="1">
        <v>32</v>
      </c>
      <c r="B41" t="s">
        <v>33</v>
      </c>
      <c r="C41" s="1">
        <v>84</v>
      </c>
      <c r="D41" s="1">
        <v>436</v>
      </c>
      <c r="E41" s="1">
        <v>11</v>
      </c>
      <c r="F41" s="1">
        <v>2460</v>
      </c>
      <c r="G41" s="1">
        <v>182</v>
      </c>
      <c r="H41" s="1" t="str">
        <f>" 2-1"</f>
        <v> 2-1</v>
      </c>
      <c r="I41" s="2">
        <v>5.64</v>
      </c>
    </row>
    <row r="42" spans="1:9" ht="12.75">
      <c r="A42" s="1">
        <v>33</v>
      </c>
      <c r="B42" t="s">
        <v>28</v>
      </c>
      <c r="C42" s="1">
        <v>126</v>
      </c>
      <c r="D42" s="1">
        <v>567</v>
      </c>
      <c r="E42" s="1">
        <v>61</v>
      </c>
      <c r="F42" s="1">
        <v>3411</v>
      </c>
      <c r="G42" s="1">
        <v>239</v>
      </c>
      <c r="H42" s="1" t="str">
        <f>" 8-52"</f>
        <v> 8-52</v>
      </c>
      <c r="I42" s="2">
        <v>6.02</v>
      </c>
    </row>
    <row r="43" spans="1:9" ht="12.75">
      <c r="A43" s="1">
        <v>34</v>
      </c>
      <c r="B43" t="s">
        <v>30</v>
      </c>
      <c r="C43" s="1">
        <v>162</v>
      </c>
      <c r="D43" s="1">
        <v>411</v>
      </c>
      <c r="E43" s="1">
        <v>5</v>
      </c>
      <c r="F43" s="1">
        <v>3828</v>
      </c>
      <c r="G43" s="1">
        <v>213</v>
      </c>
      <c r="H43" s="1" t="str">
        <f>" 8-33"</f>
        <v> 8-33</v>
      </c>
      <c r="I43" s="2">
        <v>9.31</v>
      </c>
    </row>
  </sheetData>
  <sheetProtection/>
  <mergeCells count="4">
    <mergeCell ref="A2:I2"/>
    <mergeCell ref="A4:I4"/>
    <mergeCell ref="A5:I5"/>
    <mergeCell ref="A7:I7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8.7109375" style="0" customWidth="1"/>
    <col min="3" max="9" width="10.7109375" style="1" customWidth="1"/>
  </cols>
  <sheetData>
    <row r="2" spans="1:9" ht="19.5">
      <c r="A2" s="13" t="s">
        <v>166</v>
      </c>
      <c r="B2" s="13"/>
      <c r="C2" s="13"/>
      <c r="D2" s="13"/>
      <c r="E2" s="13"/>
      <c r="F2" s="13"/>
      <c r="G2" s="13"/>
      <c r="H2" s="13"/>
      <c r="I2" s="13"/>
    </row>
    <row r="4" spans="1:9" ht="15.75">
      <c r="A4" s="14" t="s">
        <v>98</v>
      </c>
      <c r="B4" s="14"/>
      <c r="C4" s="14"/>
      <c r="D4" s="14"/>
      <c r="E4" s="14"/>
      <c r="F4" s="14"/>
      <c r="G4" s="14"/>
      <c r="H4" s="14"/>
      <c r="I4" s="14"/>
    </row>
    <row r="5" spans="1:9" ht="15.75">
      <c r="A5" s="14" t="s">
        <v>45</v>
      </c>
      <c r="B5" s="14"/>
      <c r="C5" s="14"/>
      <c r="D5" s="14"/>
      <c r="E5" s="14"/>
      <c r="F5" s="14"/>
      <c r="G5" s="14"/>
      <c r="H5" s="14"/>
      <c r="I5" s="14"/>
    </row>
    <row r="7" spans="1:9" ht="15">
      <c r="A7" s="15" t="s">
        <v>375</v>
      </c>
      <c r="B7" s="15"/>
      <c r="C7" s="15"/>
      <c r="D7" s="15"/>
      <c r="E7" s="15"/>
      <c r="F7" s="15"/>
      <c r="G7" s="15"/>
      <c r="H7" s="15"/>
      <c r="I7" s="15"/>
    </row>
    <row r="9" spans="1:9" ht="12.75">
      <c r="A9" s="1" t="s">
        <v>2</v>
      </c>
      <c r="B9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157</v>
      </c>
      <c r="H9" s="1" t="s">
        <v>12</v>
      </c>
      <c r="I9" s="1" t="s">
        <v>167</v>
      </c>
    </row>
    <row r="10" spans="1:9" ht="12.75">
      <c r="A10" s="1">
        <v>1</v>
      </c>
      <c r="B10" t="s">
        <v>19</v>
      </c>
      <c r="C10" s="1">
        <v>70</v>
      </c>
      <c r="D10" s="1">
        <v>1050</v>
      </c>
      <c r="E10" s="1">
        <v>131</v>
      </c>
      <c r="F10" s="1">
        <v>4575</v>
      </c>
      <c r="G10" s="1">
        <v>672</v>
      </c>
      <c r="H10" s="1" t="str">
        <f>" 10-12"</f>
        <v> 10-12</v>
      </c>
      <c r="I10" s="2">
        <v>9.38</v>
      </c>
    </row>
    <row r="11" spans="1:9" ht="12.75">
      <c r="A11" s="1">
        <v>2</v>
      </c>
      <c r="B11" t="s">
        <v>30</v>
      </c>
      <c r="C11" s="1">
        <v>162</v>
      </c>
      <c r="D11" s="1">
        <v>411</v>
      </c>
      <c r="E11" s="1">
        <v>5</v>
      </c>
      <c r="F11" s="1">
        <v>3828</v>
      </c>
      <c r="G11" s="1">
        <v>213</v>
      </c>
      <c r="H11" s="1" t="str">
        <f>" 8-33"</f>
        <v> 8-33</v>
      </c>
      <c r="I11" s="2">
        <v>11.58</v>
      </c>
    </row>
    <row r="12" spans="1:9" ht="12.75">
      <c r="A12" s="1">
        <v>3</v>
      </c>
      <c r="B12" t="s">
        <v>28</v>
      </c>
      <c r="C12" s="1">
        <v>126</v>
      </c>
      <c r="D12" s="1">
        <v>567</v>
      </c>
      <c r="E12" s="1">
        <v>61</v>
      </c>
      <c r="F12" s="1">
        <v>3411</v>
      </c>
      <c r="G12" s="1">
        <v>239</v>
      </c>
      <c r="H12" s="1" t="str">
        <f>" 8-52"</f>
        <v> 8-52</v>
      </c>
      <c r="I12" s="2">
        <v>14.23</v>
      </c>
    </row>
    <row r="13" spans="1:9" ht="12.75">
      <c r="A13" s="1">
        <v>4</v>
      </c>
      <c r="B13" t="s">
        <v>33</v>
      </c>
      <c r="C13" s="1">
        <v>84</v>
      </c>
      <c r="D13" s="1">
        <v>436</v>
      </c>
      <c r="E13" s="1">
        <v>11</v>
      </c>
      <c r="F13" s="1">
        <v>2460</v>
      </c>
      <c r="G13" s="1">
        <v>182</v>
      </c>
      <c r="H13" s="1" t="str">
        <f>" 2-1"</f>
        <v> 2-1</v>
      </c>
      <c r="I13" s="2">
        <v>14.37</v>
      </c>
    </row>
    <row r="14" spans="1:9" ht="12.75">
      <c r="A14" s="1">
        <v>5</v>
      </c>
      <c r="B14" t="s">
        <v>34</v>
      </c>
      <c r="C14" s="1">
        <v>132</v>
      </c>
      <c r="D14" s="1">
        <v>483</v>
      </c>
      <c r="E14" s="1">
        <v>48</v>
      </c>
      <c r="F14" s="1">
        <v>2535</v>
      </c>
      <c r="G14" s="1">
        <v>194</v>
      </c>
      <c r="H14" s="1" t="str">
        <f>" 6-14"</f>
        <v> 6-14</v>
      </c>
      <c r="I14" s="2">
        <v>14.94</v>
      </c>
    </row>
    <row r="15" spans="1:9" ht="12.75">
      <c r="A15" s="1">
        <v>6</v>
      </c>
      <c r="B15" t="s">
        <v>40</v>
      </c>
      <c r="C15" s="1">
        <v>49</v>
      </c>
      <c r="D15" s="1">
        <v>407</v>
      </c>
      <c r="E15" s="1">
        <v>72</v>
      </c>
      <c r="F15" s="1">
        <v>1415</v>
      </c>
      <c r="G15" s="1">
        <v>152</v>
      </c>
      <c r="H15" s="1" t="str">
        <f>" 8-36"</f>
        <v> 8-36</v>
      </c>
      <c r="I15" s="2">
        <v>16.07</v>
      </c>
    </row>
    <row r="16" spans="1:9" ht="12.75">
      <c r="A16" s="1">
        <v>7</v>
      </c>
      <c r="B16" t="s">
        <v>41</v>
      </c>
      <c r="C16" s="1">
        <v>33</v>
      </c>
      <c r="D16" s="1">
        <v>401</v>
      </c>
      <c r="E16" s="1">
        <v>56</v>
      </c>
      <c r="F16" s="1">
        <v>1704</v>
      </c>
      <c r="G16" s="1">
        <v>143</v>
      </c>
      <c r="H16" s="1" t="str">
        <f>" 7-8"</f>
        <v> 7-8</v>
      </c>
      <c r="I16" s="2">
        <v>16.83</v>
      </c>
    </row>
    <row r="17" spans="1:9" ht="12.75">
      <c r="A17" s="1">
        <v>8</v>
      </c>
      <c r="B17" t="s">
        <v>18</v>
      </c>
      <c r="C17" s="1">
        <v>74</v>
      </c>
      <c r="D17" s="1">
        <v>2720</v>
      </c>
      <c r="E17" s="1">
        <v>218</v>
      </c>
      <c r="F17" s="1">
        <v>11625</v>
      </c>
      <c r="G17" s="1">
        <v>888</v>
      </c>
      <c r="H17" s="1" t="str">
        <f>" 8-22"</f>
        <v> 8-22</v>
      </c>
      <c r="I17" s="2">
        <v>18.46</v>
      </c>
    </row>
    <row r="18" spans="1:9" ht="12.75">
      <c r="A18" s="1">
        <v>9</v>
      </c>
      <c r="B18" t="s">
        <v>161</v>
      </c>
      <c r="C18" s="1">
        <v>7</v>
      </c>
      <c r="D18" s="1">
        <v>461</v>
      </c>
      <c r="E18" s="1">
        <v>9</v>
      </c>
      <c r="F18" s="1">
        <v>2180</v>
      </c>
      <c r="G18" s="1">
        <v>135</v>
      </c>
      <c r="H18" s="1" t="str">
        <f>" -1-0"</f>
        <v> -1-0</v>
      </c>
      <c r="I18" s="2">
        <v>20.49</v>
      </c>
    </row>
    <row r="19" spans="1:9" ht="12.75">
      <c r="A19" s="1">
        <v>10</v>
      </c>
      <c r="B19" t="s">
        <v>147</v>
      </c>
      <c r="C19" s="1">
        <v>13</v>
      </c>
      <c r="D19" s="1">
        <v>447</v>
      </c>
      <c r="E19" s="1">
        <v>58</v>
      </c>
      <c r="F19" s="1">
        <v>1835</v>
      </c>
      <c r="G19" s="1">
        <v>130</v>
      </c>
      <c r="H19" s="1" t="str">
        <f>" 2-19"</f>
        <v> 2-19</v>
      </c>
      <c r="I19" s="2">
        <v>21.03</v>
      </c>
    </row>
    <row r="20" spans="1:9" ht="12.75">
      <c r="A20" s="1">
        <v>11</v>
      </c>
      <c r="B20" t="s">
        <v>37</v>
      </c>
      <c r="C20" s="1">
        <v>12</v>
      </c>
      <c r="D20" s="1">
        <v>593</v>
      </c>
      <c r="E20" s="1">
        <v>30</v>
      </c>
      <c r="F20" s="1">
        <v>2537</v>
      </c>
      <c r="G20" s="1">
        <v>168</v>
      </c>
      <c r="H20" s="1" t="str">
        <f>" 2-9"</f>
        <v> 2-9</v>
      </c>
      <c r="I20" s="2">
        <v>21.18</v>
      </c>
    </row>
    <row r="21" spans="1:9" ht="12.75">
      <c r="A21" s="1">
        <v>12</v>
      </c>
      <c r="B21" t="s">
        <v>16</v>
      </c>
      <c r="C21" s="1">
        <v>60</v>
      </c>
      <c r="D21" s="1">
        <v>3621.7</v>
      </c>
      <c r="E21" s="1">
        <v>595</v>
      </c>
      <c r="F21" s="1">
        <v>11791</v>
      </c>
      <c r="G21" s="1">
        <v>1015</v>
      </c>
      <c r="H21" s="1" t="str">
        <f>" 8-49"</f>
        <v> 8-49</v>
      </c>
      <c r="I21" s="2">
        <v>21.49</v>
      </c>
    </row>
    <row r="22" spans="1:9" ht="12.75">
      <c r="A22" s="1">
        <v>13</v>
      </c>
      <c r="B22" t="s">
        <v>26</v>
      </c>
      <c r="C22" s="1">
        <v>55</v>
      </c>
      <c r="D22" s="1">
        <v>937</v>
      </c>
      <c r="E22" s="1">
        <v>99</v>
      </c>
      <c r="F22" s="1">
        <v>3723</v>
      </c>
      <c r="G22" s="1">
        <v>251</v>
      </c>
      <c r="H22" s="1" t="str">
        <f>" 5-27"</f>
        <v> 5-27</v>
      </c>
      <c r="I22" s="2">
        <v>22.4</v>
      </c>
    </row>
    <row r="23" spans="1:9" ht="12.75">
      <c r="A23" s="1">
        <v>14</v>
      </c>
      <c r="B23" t="s">
        <v>159</v>
      </c>
      <c r="C23" s="1">
        <v>6</v>
      </c>
      <c r="D23" s="1">
        <v>513</v>
      </c>
      <c r="E23" s="1">
        <v>28</v>
      </c>
      <c r="F23" s="1">
        <v>2059</v>
      </c>
      <c r="G23" s="1">
        <v>130</v>
      </c>
      <c r="H23" s="1" t="str">
        <f>" -1-0"</f>
        <v> -1-0</v>
      </c>
      <c r="I23" s="2">
        <v>23.68</v>
      </c>
    </row>
    <row r="24" spans="1:9" ht="12.75">
      <c r="A24" s="1">
        <v>15</v>
      </c>
      <c r="B24" t="s">
        <v>162</v>
      </c>
      <c r="C24" s="1">
        <v>21</v>
      </c>
      <c r="D24" s="1">
        <v>419</v>
      </c>
      <c r="E24" s="1">
        <v>24</v>
      </c>
      <c r="F24" s="1">
        <v>1761</v>
      </c>
      <c r="G24" s="1">
        <v>106</v>
      </c>
      <c r="H24" s="1" t="str">
        <f>" -1-0"</f>
        <v> -1-0</v>
      </c>
      <c r="I24" s="2">
        <v>23.72</v>
      </c>
    </row>
    <row r="25" spans="1:9" ht="12.75">
      <c r="A25" s="1">
        <v>16</v>
      </c>
      <c r="B25" t="s">
        <v>158</v>
      </c>
      <c r="C25" s="1">
        <v>56</v>
      </c>
      <c r="D25" s="1">
        <v>440</v>
      </c>
      <c r="E25" s="1">
        <v>66</v>
      </c>
      <c r="F25" s="1">
        <v>1728</v>
      </c>
      <c r="G25" s="1">
        <v>111</v>
      </c>
      <c r="H25" s="1" t="str">
        <f>" 7-47"</f>
        <v> 7-47</v>
      </c>
      <c r="I25" s="2">
        <v>23.78</v>
      </c>
    </row>
    <row r="26" spans="1:9" ht="12.75">
      <c r="A26" s="1">
        <v>17</v>
      </c>
      <c r="B26" t="s">
        <v>163</v>
      </c>
      <c r="C26" s="1">
        <v>41</v>
      </c>
      <c r="D26" s="1">
        <v>416</v>
      </c>
      <c r="E26" s="1">
        <v>21</v>
      </c>
      <c r="F26" s="1">
        <v>1874</v>
      </c>
      <c r="G26" s="1">
        <v>104</v>
      </c>
      <c r="H26" s="1" t="str">
        <f>" 4-33"</f>
        <v> 4-33</v>
      </c>
      <c r="I26" s="2">
        <v>24</v>
      </c>
    </row>
    <row r="27" spans="1:9" ht="12.75">
      <c r="A27" s="1">
        <v>18</v>
      </c>
      <c r="B27" t="s">
        <v>154</v>
      </c>
      <c r="C27" s="1">
        <v>13</v>
      </c>
      <c r="D27" s="1">
        <v>559</v>
      </c>
      <c r="E27" s="1">
        <v>62</v>
      </c>
      <c r="F27" s="1">
        <v>2399</v>
      </c>
      <c r="G27" s="1">
        <v>136</v>
      </c>
      <c r="H27" s="1" t="str">
        <f>" 4-48"</f>
        <v> 4-48</v>
      </c>
      <c r="I27" s="2">
        <v>24.79</v>
      </c>
    </row>
    <row r="28" spans="1:9" ht="12.75">
      <c r="A28" s="1">
        <v>19</v>
      </c>
      <c r="B28" t="s">
        <v>70</v>
      </c>
      <c r="C28" s="1">
        <v>8</v>
      </c>
      <c r="D28" s="1">
        <v>504</v>
      </c>
      <c r="E28" s="1">
        <v>84</v>
      </c>
      <c r="F28" s="1">
        <v>2016</v>
      </c>
      <c r="G28" s="1">
        <v>120</v>
      </c>
      <c r="H28" s="1" t="str">
        <f>" 7-13"</f>
        <v> 7-13</v>
      </c>
      <c r="I28" s="2">
        <v>25.2</v>
      </c>
    </row>
    <row r="29" spans="1:9" ht="12.75">
      <c r="A29" s="1">
        <v>20</v>
      </c>
      <c r="B29" t="s">
        <v>165</v>
      </c>
      <c r="C29" s="1">
        <v>42</v>
      </c>
      <c r="D29" s="1">
        <v>517.4</v>
      </c>
      <c r="E29" s="1">
        <v>51</v>
      </c>
      <c r="F29" s="1">
        <v>2204</v>
      </c>
      <c r="G29" s="1">
        <v>122</v>
      </c>
      <c r="H29" s="1" t="str">
        <f>" 5-5"</f>
        <v> 5-5</v>
      </c>
      <c r="I29" s="2">
        <v>25.51</v>
      </c>
    </row>
    <row r="30" spans="1:9" ht="12.75">
      <c r="A30" s="1">
        <v>21</v>
      </c>
      <c r="B30" t="s">
        <v>39</v>
      </c>
      <c r="C30" s="1">
        <v>9</v>
      </c>
      <c r="D30" s="1">
        <v>691</v>
      </c>
      <c r="E30" s="1">
        <v>80</v>
      </c>
      <c r="F30" s="1">
        <v>2754</v>
      </c>
      <c r="G30" s="1">
        <v>158</v>
      </c>
      <c r="H30" s="1" t="str">
        <f>" 1-32"</f>
        <v> 1-32</v>
      </c>
      <c r="I30" s="2">
        <v>26.33</v>
      </c>
    </row>
    <row r="31" spans="1:9" ht="12.75">
      <c r="A31" s="1">
        <v>22</v>
      </c>
      <c r="B31" t="s">
        <v>32</v>
      </c>
      <c r="C31" s="1">
        <v>13</v>
      </c>
      <c r="D31" s="1">
        <v>932</v>
      </c>
      <c r="E31" s="1">
        <v>171</v>
      </c>
      <c r="F31" s="1">
        <v>2912</v>
      </c>
      <c r="G31" s="1">
        <v>188</v>
      </c>
      <c r="H31" s="1" t="str">
        <f>" 1-12"</f>
        <v> 1-12</v>
      </c>
      <c r="I31" s="2">
        <v>29.86</v>
      </c>
    </row>
    <row r="32" spans="1:9" ht="12.75">
      <c r="A32" s="1">
        <v>23</v>
      </c>
      <c r="B32" t="s">
        <v>23</v>
      </c>
      <c r="C32" s="1">
        <v>38</v>
      </c>
      <c r="D32" s="1">
        <v>1791.3</v>
      </c>
      <c r="E32" s="1">
        <v>206</v>
      </c>
      <c r="F32" s="1">
        <v>6120</v>
      </c>
      <c r="G32" s="1">
        <v>349</v>
      </c>
      <c r="H32" s="1" t="str">
        <f>" 6-57"</f>
        <v> 6-57</v>
      </c>
      <c r="I32" s="2">
        <v>30.8</v>
      </c>
    </row>
    <row r="33" spans="1:9" ht="12.75">
      <c r="A33" s="1">
        <v>24</v>
      </c>
      <c r="B33" t="s">
        <v>160</v>
      </c>
      <c r="C33" s="1">
        <v>41</v>
      </c>
      <c r="D33" s="1">
        <v>644.3</v>
      </c>
      <c r="E33" s="1">
        <v>62</v>
      </c>
      <c r="F33" s="1">
        <v>1936</v>
      </c>
      <c r="G33" s="1">
        <v>120</v>
      </c>
      <c r="H33" s="1" t="str">
        <f>" 5-19"</f>
        <v> 5-19</v>
      </c>
      <c r="I33" s="2">
        <v>32.22</v>
      </c>
    </row>
    <row r="34" spans="1:9" ht="12.75">
      <c r="A34" s="1">
        <v>25</v>
      </c>
      <c r="B34" t="s">
        <v>20</v>
      </c>
      <c r="C34" s="1">
        <v>219</v>
      </c>
      <c r="D34" s="1">
        <v>2585.1</v>
      </c>
      <c r="E34" s="1">
        <v>461</v>
      </c>
      <c r="F34" s="1">
        <v>8302</v>
      </c>
      <c r="G34" s="1">
        <v>469</v>
      </c>
      <c r="H34" s="1" t="str">
        <f>" 7-15"</f>
        <v> 7-15</v>
      </c>
      <c r="I34" s="2">
        <v>33.07</v>
      </c>
    </row>
    <row r="35" spans="1:9" ht="12.75">
      <c r="A35" s="1">
        <v>26</v>
      </c>
      <c r="B35" t="s">
        <v>27</v>
      </c>
      <c r="C35" s="1">
        <v>61</v>
      </c>
      <c r="D35" s="1">
        <v>1387</v>
      </c>
      <c r="E35" s="1">
        <v>206</v>
      </c>
      <c r="F35" s="1">
        <v>4684</v>
      </c>
      <c r="G35" s="1">
        <v>242</v>
      </c>
      <c r="H35" s="1" t="str">
        <f>" 6-35"</f>
        <v> 6-35</v>
      </c>
      <c r="I35" s="2">
        <v>34.39</v>
      </c>
    </row>
    <row r="36" spans="1:9" ht="12.75">
      <c r="A36" s="1">
        <v>27</v>
      </c>
      <c r="B36" t="s">
        <v>35</v>
      </c>
      <c r="C36" s="1">
        <v>48</v>
      </c>
      <c r="D36" s="1">
        <v>1053.3</v>
      </c>
      <c r="E36" s="1">
        <v>186</v>
      </c>
      <c r="F36" s="1">
        <v>3423</v>
      </c>
      <c r="G36" s="1">
        <v>174</v>
      </c>
      <c r="H36" s="1" t="str">
        <f>" 3-16"</f>
        <v> 3-16</v>
      </c>
      <c r="I36" s="2">
        <v>36.33</v>
      </c>
    </row>
    <row r="37" spans="1:9" ht="12.75">
      <c r="A37" s="1">
        <v>28</v>
      </c>
      <c r="B37" t="s">
        <v>25</v>
      </c>
      <c r="C37" s="1">
        <v>66</v>
      </c>
      <c r="D37" s="1">
        <v>1781</v>
      </c>
      <c r="E37" s="1">
        <v>204</v>
      </c>
      <c r="F37" s="1">
        <v>6767</v>
      </c>
      <c r="G37" s="1">
        <v>292</v>
      </c>
      <c r="H37" s="1" t="str">
        <f>" 7-34"</f>
        <v> 7-34</v>
      </c>
      <c r="I37" s="2">
        <v>36.6</v>
      </c>
    </row>
    <row r="38" spans="1:9" ht="12.75">
      <c r="A38" s="1">
        <v>29</v>
      </c>
      <c r="B38" t="s">
        <v>65</v>
      </c>
      <c r="C38" s="1">
        <v>45</v>
      </c>
      <c r="D38" s="1">
        <v>663.3</v>
      </c>
      <c r="E38" s="1">
        <v>170</v>
      </c>
      <c r="F38" s="1">
        <v>1674</v>
      </c>
      <c r="G38" s="1">
        <v>108</v>
      </c>
      <c r="H38" s="1" t="str">
        <f>" 8-48"</f>
        <v> 8-48</v>
      </c>
      <c r="I38" s="2">
        <v>36.86</v>
      </c>
    </row>
    <row r="39" spans="1:9" ht="12.75">
      <c r="A39" s="1">
        <v>30</v>
      </c>
      <c r="B39" t="s">
        <v>21</v>
      </c>
      <c r="C39" s="1">
        <v>94</v>
      </c>
      <c r="D39" s="1">
        <v>2618</v>
      </c>
      <c r="E39" s="1">
        <v>549</v>
      </c>
      <c r="F39" s="1">
        <v>6861</v>
      </c>
      <c r="G39" s="1">
        <v>419</v>
      </c>
      <c r="H39" s="1" t="str">
        <f>" 8-43"</f>
        <v> 8-43</v>
      </c>
      <c r="I39" s="2">
        <v>37.49</v>
      </c>
    </row>
    <row r="40" spans="1:9" ht="12.75">
      <c r="A40" s="1">
        <v>31</v>
      </c>
      <c r="B40" t="s">
        <v>31</v>
      </c>
      <c r="C40" s="1">
        <v>69</v>
      </c>
      <c r="D40" s="1">
        <v>1304.3</v>
      </c>
      <c r="E40" s="1">
        <v>213</v>
      </c>
      <c r="F40" s="1">
        <v>4129</v>
      </c>
      <c r="G40" s="1">
        <v>200</v>
      </c>
      <c r="H40" s="1" t="str">
        <f>" 6-38"</f>
        <v> 6-38</v>
      </c>
      <c r="I40" s="2">
        <v>39.13</v>
      </c>
    </row>
    <row r="41" spans="1:9" ht="12.75">
      <c r="A41" s="1">
        <v>32</v>
      </c>
      <c r="B41" t="s">
        <v>24</v>
      </c>
      <c r="C41" s="1">
        <v>105</v>
      </c>
      <c r="D41" s="1">
        <v>2112.2</v>
      </c>
      <c r="E41" s="1">
        <v>412</v>
      </c>
      <c r="F41" s="1">
        <v>5133</v>
      </c>
      <c r="G41" s="1">
        <v>320</v>
      </c>
      <c r="H41" s="1" t="str">
        <f>" 9-66"</f>
        <v> 9-66</v>
      </c>
      <c r="I41" s="2">
        <v>39.61</v>
      </c>
    </row>
    <row r="42" spans="1:9" ht="12.75">
      <c r="A42" s="1">
        <v>33</v>
      </c>
      <c r="B42" t="s">
        <v>111</v>
      </c>
      <c r="C42" s="1">
        <v>80</v>
      </c>
      <c r="D42" s="1">
        <v>835.5</v>
      </c>
      <c r="E42" s="1">
        <v>147</v>
      </c>
      <c r="F42" s="1">
        <v>2872</v>
      </c>
      <c r="G42" s="1">
        <v>121</v>
      </c>
      <c r="H42" s="1" t="str">
        <f>" 6-105"</f>
        <v> 6-105</v>
      </c>
      <c r="I42" s="2">
        <v>41.45</v>
      </c>
    </row>
    <row r="43" spans="1:9" ht="12.75">
      <c r="A43" s="1">
        <v>34</v>
      </c>
      <c r="B43" t="s">
        <v>36</v>
      </c>
      <c r="C43" s="1">
        <v>138</v>
      </c>
      <c r="D43" s="1">
        <v>1458.1</v>
      </c>
      <c r="E43" s="1">
        <v>290</v>
      </c>
      <c r="F43" s="1">
        <v>4648</v>
      </c>
      <c r="G43" s="1">
        <v>210</v>
      </c>
      <c r="H43" s="1" t="str">
        <f>" 7-68"</f>
        <v> 7-68</v>
      </c>
      <c r="I43" s="2">
        <v>41.66</v>
      </c>
    </row>
  </sheetData>
  <sheetProtection/>
  <mergeCells count="4">
    <mergeCell ref="A2:I2"/>
    <mergeCell ref="A4:I4"/>
    <mergeCell ref="A5:I5"/>
    <mergeCell ref="A7:I7"/>
  </mergeCells>
  <printOptions horizontalCentered="1"/>
  <pageMargins left="0" right="0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8.7109375" style="0" customWidth="1"/>
    <col min="3" max="3" width="16.7109375" style="0" customWidth="1"/>
    <col min="4" max="4" width="10.7109375" style="1" customWidth="1"/>
    <col min="5" max="6" width="18.7109375" style="0" customWidth="1"/>
    <col min="7" max="7" width="6.7109375" style="1" customWidth="1"/>
  </cols>
  <sheetData>
    <row r="2" spans="1:7" ht="19.5">
      <c r="A2" s="13" t="s">
        <v>168</v>
      </c>
      <c r="B2" s="13"/>
      <c r="C2" s="13"/>
      <c r="D2" s="13"/>
      <c r="E2" s="13"/>
      <c r="F2" s="13"/>
      <c r="G2" s="13"/>
    </row>
    <row r="4" spans="1:7" ht="15.75">
      <c r="A4" s="14" t="s">
        <v>98</v>
      </c>
      <c r="B4" s="14"/>
      <c r="C4" s="14"/>
      <c r="D4" s="14"/>
      <c r="E4" s="14"/>
      <c r="F4" s="14"/>
      <c r="G4" s="14"/>
    </row>
    <row r="5" spans="1:7" ht="15.75">
      <c r="A5" s="14" t="s">
        <v>45</v>
      </c>
      <c r="B5" s="14"/>
      <c r="C5" s="14"/>
      <c r="D5" s="14"/>
      <c r="E5" s="14"/>
      <c r="F5" s="14"/>
      <c r="G5" s="14"/>
    </row>
    <row r="7" spans="1:7" ht="15">
      <c r="A7" s="15" t="s">
        <v>375</v>
      </c>
      <c r="B7" s="15"/>
      <c r="C7" s="15"/>
      <c r="D7" s="15"/>
      <c r="E7" s="15"/>
      <c r="F7" s="15"/>
      <c r="G7" s="15"/>
    </row>
    <row r="9" spans="1:7" ht="12.75">
      <c r="A9" s="1" t="s">
        <v>2</v>
      </c>
      <c r="B9" t="s">
        <v>3</v>
      </c>
      <c r="C9" t="s">
        <v>46</v>
      </c>
      <c r="D9" s="1" t="s">
        <v>47</v>
      </c>
      <c r="E9" t="s">
        <v>48</v>
      </c>
      <c r="F9" t="s">
        <v>49</v>
      </c>
      <c r="G9" s="1" t="s">
        <v>169</v>
      </c>
    </row>
    <row r="10" spans="1:7" ht="12.75">
      <c r="A10" s="1">
        <v>1</v>
      </c>
      <c r="B10" t="s">
        <v>24</v>
      </c>
      <c r="C10" t="s">
        <v>51</v>
      </c>
      <c r="D10" s="3">
        <v>36918</v>
      </c>
      <c r="E10" t="s">
        <v>112</v>
      </c>
      <c r="F10" t="s">
        <v>59</v>
      </c>
      <c r="G10" s="1">
        <v>1</v>
      </c>
    </row>
    <row r="11" spans="1:7" ht="12.75">
      <c r="A11" s="1">
        <v>2</v>
      </c>
      <c r="B11" t="s">
        <v>170</v>
      </c>
      <c r="C11" t="s">
        <v>57</v>
      </c>
      <c r="D11" s="3">
        <v>31367</v>
      </c>
      <c r="E11" t="s">
        <v>113</v>
      </c>
      <c r="F11" t="s">
        <v>114</v>
      </c>
      <c r="G11" s="1">
        <v>1</v>
      </c>
    </row>
    <row r="12" spans="1:7" ht="12.75">
      <c r="A12" s="1">
        <v>3</v>
      </c>
      <c r="B12" t="s">
        <v>160</v>
      </c>
      <c r="C12" t="s">
        <v>51</v>
      </c>
      <c r="D12" s="3">
        <v>32844</v>
      </c>
      <c r="E12" t="s">
        <v>74</v>
      </c>
      <c r="F12" t="s">
        <v>171</v>
      </c>
      <c r="G12" s="1">
        <v>1</v>
      </c>
    </row>
    <row r="13" spans="1:7" ht="12.75">
      <c r="A13" s="1">
        <v>4</v>
      </c>
      <c r="B13" t="s">
        <v>79</v>
      </c>
      <c r="C13" t="s">
        <v>68</v>
      </c>
      <c r="D13" s="3">
        <v>32417</v>
      </c>
      <c r="E13" t="s">
        <v>67</v>
      </c>
      <c r="F13" t="s">
        <v>59</v>
      </c>
      <c r="G13" s="1">
        <v>1</v>
      </c>
    </row>
  </sheetData>
  <sheetProtection/>
  <mergeCells count="4">
    <mergeCell ref="A2:G2"/>
    <mergeCell ref="A4:G4"/>
    <mergeCell ref="A5:G5"/>
    <mergeCell ref="A7:G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Earl</dc:creator>
  <cp:keywords/>
  <dc:description/>
  <cp:lastModifiedBy>Warren Earl</cp:lastModifiedBy>
  <cp:lastPrinted>2011-10-14T11:08:50Z</cp:lastPrinted>
  <dcterms:created xsi:type="dcterms:W3CDTF">2009-06-08T12:09:14Z</dcterms:created>
  <dcterms:modified xsi:type="dcterms:W3CDTF">2011-10-14T11:25:09Z</dcterms:modified>
  <cp:category/>
  <cp:version/>
  <cp:contentType/>
  <cp:contentStatus/>
</cp:coreProperties>
</file>